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прил 6.1" sheetId="1" r:id="rId1"/>
    <sheet name="Лист2" sheetId="2" r:id="rId2"/>
    <sheet name="Лист3" sheetId="3" r:id="rId3"/>
  </sheets>
  <definedNames>
    <definedName name="_xlnm.Print_Area" localSheetId="0">'прил 6.1'!$A$1:$F$142</definedName>
  </definedNames>
  <calcPr fullCalcOnLoad="1"/>
</workbook>
</file>

<file path=xl/sharedStrings.xml><?xml version="1.0" encoding="utf-8"?>
<sst xmlns="http://schemas.openxmlformats.org/spreadsheetml/2006/main" count="396" uniqueCount="175">
  <si>
    <t>Обеспечение деятельности подведомственных учреждений (ПРОЧИЕ)</t>
  </si>
  <si>
    <t>Мероприятия в области коммунального хозяйства</t>
  </si>
  <si>
    <t>Обеспечение деятельности органов управления</t>
  </si>
  <si>
    <t>61.0.0000</t>
  </si>
  <si>
    <t>Расходы на выплаты муниципальным служащим органов местного самоуправления</t>
  </si>
  <si>
    <t>61.7.0000</t>
  </si>
  <si>
    <t>Муниципальные служащие органов местного самоуправления (ФОТ)</t>
  </si>
  <si>
    <t>61.7.1102</t>
  </si>
  <si>
    <t>Глава местной администрации (исполнительно-распорядительного органа муниципального образования)</t>
  </si>
  <si>
    <t>61.7.1104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</si>
  <si>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</si>
  <si>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61.7.7134</t>
  </si>
  <si>
    <t>Содержание органов местного самоуправления</t>
  </si>
  <si>
    <t>61.8.0000</t>
  </si>
  <si>
    <t>Содержание органов местного самоуправления,  том числе оплата труда немуниципальных служащих</t>
  </si>
  <si>
    <t>61.8.1103</t>
  </si>
  <si>
    <t>Депутаты представительного органа муниципального образования</t>
  </si>
  <si>
    <t>61.8.1105</t>
  </si>
  <si>
    <t>Прочие расходы</t>
  </si>
  <si>
    <t>62.0.0000</t>
  </si>
  <si>
    <t>Прочие непрограммные расходы</t>
  </si>
  <si>
    <t>62.9.0000</t>
  </si>
  <si>
    <t>Передача полномочий по казначейскому исполнению бюджетов поселений</t>
  </si>
  <si>
    <t>62.9.1302</t>
  </si>
  <si>
    <t>Передача полномочий по некоторым жилищным вопросам</t>
  </si>
  <si>
    <t>62.9.1303</t>
  </si>
  <si>
    <t>Передача полномочий по регулированию тарифов на товары и услуги организаций коммунального комплекса</t>
  </si>
  <si>
    <t>62.9.1304</t>
  </si>
  <si>
    <t>Передача полномочий по осуществлению финансового контроля бюджетов поселений</t>
  </si>
  <si>
    <t>62.9.1306</t>
  </si>
  <si>
    <t>Передача полномочий по организации централизованных коммунальных услуг</t>
  </si>
  <si>
    <t>62.9.1307</t>
  </si>
  <si>
    <t>Резервные фонды местных администраций</t>
  </si>
  <si>
    <t>62.9.1502</t>
  </si>
  <si>
    <t>Проведение мероприятий, осуществляемых органами местного самоуправления</t>
  </si>
  <si>
    <t>62.9.1505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</si>
  <si>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</si>
  <si>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62.9.1506</t>
  </si>
  <si>
    <t>Диспансеризация муниципальных и немуниципальных служащих</t>
  </si>
  <si>
    <t>62.9.1507</t>
  </si>
  <si>
    <t>Мероприятия в области строительства, архитектуры и градостроительства</t>
  </si>
  <si>
    <t>Осуществление первичного воинского учета на территориях, где отсутствуют военные комиссариаты</t>
  </si>
  <si>
    <t>62.9.5118</t>
  </si>
  <si>
    <t>Развитие муниципальной службы в Гатчинском муниципальном районе</t>
  </si>
  <si>
    <t>62.9.9548</t>
  </si>
  <si>
    <t>Вид расхода</t>
  </si>
  <si>
    <t>Раздел, подраздел</t>
  </si>
  <si>
    <t>Наименование</t>
  </si>
  <si>
    <t>Непрограммная часть</t>
  </si>
  <si>
    <t>Целевая статья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</si>
  <si>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</si>
  <si>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</si>
  <si>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1001</t>
  </si>
  <si>
    <t>Прочая закупка товаров, работ и услуг для обеспечения государственных (муниципальных) нужд</t>
  </si>
  <si>
    <t>244</t>
  </si>
  <si>
    <t>Фонд оплаты труда казенных учреждений и взносы по обязательному социальному страхованию</t>
  </si>
  <si>
    <t>852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</si>
  <si>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</si>
  <si>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</si>
  <si>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Уплата прочих налогов, сборов и иных платежей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</si>
  <si>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</si>
  <si>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</si>
  <si>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</si>
  <si>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</si>
  <si>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0104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</si>
  <si>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</si>
  <si>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</si>
  <si>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</si>
  <si>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</si>
  <si>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Иные выплаты персоналу  государственных (муниципальных) органов, за исключением фонда оплаты труда</t>
  </si>
  <si>
    <t>Иные межбюджетные трансферты</t>
  </si>
  <si>
    <t>0107</t>
  </si>
  <si>
    <t>0111</t>
  </si>
  <si>
    <t>Резервные средства</t>
  </si>
  <si>
    <t>Резервные фонды</t>
  </si>
  <si>
    <t>0113</t>
  </si>
  <si>
    <t>Другие общегосударственные вопросы</t>
  </si>
  <si>
    <t>Премии и гранты</t>
  </si>
  <si>
    <t>0203</t>
  </si>
  <si>
    <t>Мобилизационная и вневойсковая подготовка</t>
  </si>
  <si>
    <t>0310</t>
  </si>
  <si>
    <t>0309</t>
  </si>
  <si>
    <t>0401</t>
  </si>
  <si>
    <t>0409</t>
  </si>
  <si>
    <t>0410</t>
  </si>
  <si>
    <t>Связь и информатика</t>
  </si>
  <si>
    <t>0412</t>
  </si>
  <si>
    <t>0501</t>
  </si>
  <si>
    <t>0502</t>
  </si>
  <si>
    <t>0503</t>
  </si>
  <si>
    <t>0707</t>
  </si>
  <si>
    <t>0801</t>
  </si>
  <si>
    <t>112</t>
  </si>
  <si>
    <t>111</t>
  </si>
  <si>
    <t>1101</t>
  </si>
  <si>
    <t>0505</t>
  </si>
  <si>
    <t>Итого</t>
  </si>
  <si>
    <t>0100</t>
  </si>
  <si>
    <t>0200</t>
  </si>
  <si>
    <t>0300</t>
  </si>
  <si>
    <t>0400</t>
  </si>
  <si>
    <t>0500</t>
  </si>
  <si>
    <t>0700</t>
  </si>
  <si>
    <t>0800</t>
  </si>
  <si>
    <t>1100</t>
  </si>
  <si>
    <t>к решению Совета  Депутатов</t>
  </si>
  <si>
    <t>Дружногорского городского поселения</t>
  </si>
  <si>
    <t>Приложение № 6.1</t>
  </si>
  <si>
    <t>62.9.1301</t>
  </si>
  <si>
    <t>Передача полномочий по муниципальному жилищному контролю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</si>
  <si>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Дружногорского городского поселения на 2015 год </t>
  </si>
  <si>
    <t>Бюджет на 2015 год, тыс.руб.</t>
  </si>
  <si>
    <t>Программная часть</t>
  </si>
  <si>
    <t>81</t>
  </si>
  <si>
    <t>81.1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</si>
  <si>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</si>
  <si>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Подпрграмма № 1 «Создание условий для устойчивого экономического развития»</t>
  </si>
  <si>
    <t>Оценка недвижимости, признание прав и регулирование отношений по муниципальной собственности</t>
  </si>
  <si>
    <t>81.1.1503</t>
  </si>
  <si>
    <t>81.1.1533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</si>
  <si>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</si>
  <si>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</si>
  <si>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81.1.1551</t>
  </si>
  <si>
    <t>81.1.1517</t>
  </si>
  <si>
    <t>Подпрограмма № 2. «Обеспечение безопасности»</t>
  </si>
  <si>
    <t>81.2</t>
  </si>
  <si>
    <t>Организация мероприятий по предупреждению и ливидации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</si>
  <si>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</si>
  <si>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>81.2.1510</t>
  </si>
  <si>
    <t>81.2.1512</t>
  </si>
  <si>
    <t>Подпрограмма № 3. «Содержание и развитие улично-дорожной сети»</t>
  </si>
  <si>
    <t>81.3</t>
  </si>
  <si>
    <t>Строительство и содержание автомобильных дорог и инженерных сооружений на них в границах муниципального образования</t>
  </si>
  <si>
    <t>81.3.1539</t>
  </si>
  <si>
    <t>Подпрограмма № 4 «ЖКХ и благоустройство территории»</t>
  </si>
  <si>
    <t>Содержание муниципального жилищного фонда, в том числе капитальный ремонт муниципального жилищного фонда</t>
  </si>
  <si>
    <t>Субсидии на софинансирование капитальных вложений в объекты государственной (муниципальной) собственности</t>
  </si>
  <si>
    <t>81.4</t>
  </si>
  <si>
    <t>81.4.1519</t>
  </si>
  <si>
    <t>81.4.1520</t>
  </si>
  <si>
    <t>81.4.1521</t>
  </si>
  <si>
    <t>Прочие мероприятия в области жилищного хозяйства</t>
  </si>
  <si>
    <t>81.4.1522</t>
  </si>
  <si>
    <t>Проведение мероприятий по организации уличного освещения</t>
  </si>
  <si>
    <t>81.4.1538</t>
  </si>
  <si>
    <t>Прочие мероприятия по благоустройству территории поселения</t>
  </si>
  <si>
    <t>81.4.1540</t>
  </si>
  <si>
    <t>81.4.1541</t>
  </si>
  <si>
    <t>81.4.1542</t>
  </si>
  <si>
    <t>Проведение мероприятий по озеленению территории поселения</t>
  </si>
  <si>
    <t>Мероприятия по организации и содержанию мест захоронений</t>
  </si>
  <si>
    <t>81.4.1290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</si>
  <si>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</si>
  <si>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</si>
  <si>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</si>
  <si>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81.5</t>
  </si>
  <si>
    <t>81.5.1250</t>
  </si>
  <si>
    <t>81.5.1260</t>
  </si>
  <si>
    <t>81.5.1563</t>
  </si>
  <si>
    <t>Мероприятия по обеспечению деятельности подведомственных учреждений физкультуры и спорта</t>
  </si>
  <si>
    <t>Проведение мероприятий в области спорта и физической культуры</t>
  </si>
  <si>
    <t>81.6.1280</t>
  </si>
  <si>
    <t>81.6.1534</t>
  </si>
  <si>
    <t>113</t>
  </si>
  <si>
    <t>Подпрограмма № 6. «Развитие физической культуры, спорта молодежной политики»</t>
  </si>
  <si>
    <t>Подпрограмма № 5. «Развитие культуры, организация праздничных мероприятий»</t>
  </si>
  <si>
    <t>81.6</t>
  </si>
  <si>
    <t>Организация временных оплачиваемых рабочих мест для несовершеннолетних граждан</t>
  </si>
  <si>
    <t>81.6.1566</t>
  </si>
  <si>
    <t>Закупка товаров, работ, услуг в целях капитального ремонта государственного(муниципального) имущества</t>
  </si>
  <si>
    <t>243</t>
  </si>
  <si>
    <t>62.9.1528</t>
  </si>
  <si>
    <t>Отдельные мероприятия в области информационно-коммуникационных технологий и связи</t>
  </si>
  <si>
    <t>62.9.1515</t>
  </si>
  <si>
    <t>№ 40 от 17 декабря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</si>
</sst>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SheetLayoutView="100" workbookViewId="0" topLeftCell="A1">
      <selection activeCell="G9" sqref="G9"/>
    </sheetView>
  </sheetViews>
  <sheetFormatPr defaultColWidth="9.00390625" defaultRowHeight="12.75"/>
  <cols>
    <col min="1" max="1" width="1.875" style="0" customWidth="1"/>
    <col min="2" max="2" width="61.875" style="35" customWidth="1"/>
    <col min="3" max="3" width="11.875" style="13" customWidth="1"/>
    <col min="4" max="4" width="7.125" style="8" customWidth="1"/>
    <col min="5" max="5" width="7.00390625" style="19" customWidth="1"/>
    <col min="6" max="6" width="12.25390625" style="32" customWidth="1"/>
  </cols>
  <sheetData>
    <row r="1" spans="3:6" ht="12.75">
      <c r="C1" s="49" t="s">
        <v>107</v>
      </c>
      <c r="D1" s="49"/>
      <c r="E1" s="50"/>
      <c r="F1" s="50"/>
    </row>
    <row r="2" spans="3:6" ht="12.75">
      <c r="C2" s="49" t="s">
        <v>105</v>
      </c>
      <c r="D2" s="50"/>
      <c r="E2" s="50"/>
      <c r="F2" s="50"/>
    </row>
    <row r="3" spans="3:6" ht="12.75">
      <c r="C3" s="49" t="s">
        <v>106</v>
      </c>
      <c r="D3" s="49"/>
      <c r="E3" s="50"/>
      <c r="F3" s="50"/>
    </row>
    <row r="4" spans="3:6" ht="12.75">
      <c r="C4" s="49" t="s">
        <v>174</v>
      </c>
      <c r="D4" s="49"/>
      <c r="E4" s="50"/>
      <c r="F4" s="50"/>
    </row>
    <row r="5" spans="1:10" ht="73.5" customHeight="1">
      <c r="A5" s="53" t="s">
        <v>110</v>
      </c>
      <c r="B5" s="53"/>
      <c r="C5" s="53"/>
      <c r="D5" s="53"/>
      <c r="E5" s="53"/>
      <c r="F5" s="54"/>
      <c r="J5" s="34"/>
    </row>
    <row r="6" spans="2:6" ht="12.75" customHeight="1">
      <c r="B6" s="51" t="s">
        <v>47</v>
      </c>
      <c r="C6" s="55" t="s">
        <v>49</v>
      </c>
      <c r="D6" s="55" t="s">
        <v>45</v>
      </c>
      <c r="E6" s="56" t="s">
        <v>46</v>
      </c>
      <c r="F6" s="52" t="s">
        <v>111</v>
      </c>
    </row>
    <row r="7" spans="2:6" ht="24" customHeight="1">
      <c r="B7" s="51"/>
      <c r="C7" s="55"/>
      <c r="D7" s="55"/>
      <c r="E7" s="56"/>
      <c r="F7" s="52"/>
    </row>
    <row r="8" spans="2:6" ht="12.75">
      <c r="B8" s="14" t="s">
        <v>112</v>
      </c>
      <c r="C8" s="45">
        <v>80</v>
      </c>
      <c r="D8" s="44"/>
      <c r="E8" s="44"/>
      <c r="F8" s="41">
        <f>F9</f>
        <v>25559.795</v>
      </c>
    </row>
    <row r="9" spans="2:6" ht="46.5" customHeight="1">
      <c r="B9" s="5" t="s">
        <v>115</v>
      </c>
      <c r="C9" s="45" t="s">
        <v>113</v>
      </c>
      <c r="D9" s="44"/>
      <c r="E9" s="44"/>
      <c r="F9" s="41">
        <f>F10+F19+F24+F27+F50+F62</f>
        <v>25559.795</v>
      </c>
    </row>
    <row r="10" spans="2:6" ht="28.5">
      <c r="B10" s="39" t="s">
        <v>116</v>
      </c>
      <c r="C10" s="45" t="s">
        <v>114</v>
      </c>
      <c r="D10" s="45"/>
      <c r="E10" s="45"/>
      <c r="F10" s="41">
        <f>F11+F13+F15+F17</f>
        <v>625</v>
      </c>
    </row>
    <row r="11" spans="2:6" ht="25.5">
      <c r="B11" s="3" t="s">
        <v>117</v>
      </c>
      <c r="C11" s="44" t="s">
        <v>118</v>
      </c>
      <c r="D11" s="44"/>
      <c r="E11" s="44"/>
      <c r="F11" s="40">
        <f>F12</f>
        <v>500</v>
      </c>
    </row>
    <row r="12" spans="2:6" ht="25.5">
      <c r="B12" s="16" t="s">
        <v>53</v>
      </c>
      <c r="C12" s="44" t="s">
        <v>118</v>
      </c>
      <c r="D12" s="44" t="s">
        <v>54</v>
      </c>
      <c r="E12" s="44" t="s">
        <v>75</v>
      </c>
      <c r="F12" s="40">
        <v>500</v>
      </c>
    </row>
    <row r="13" spans="2:6" ht="25.5">
      <c r="B13" s="3" t="s">
        <v>120</v>
      </c>
      <c r="C13" s="44" t="s">
        <v>119</v>
      </c>
      <c r="D13" s="44"/>
      <c r="E13" s="44"/>
      <c r="F13" s="40">
        <f>F14</f>
        <v>23</v>
      </c>
    </row>
    <row r="14" spans="2:6" ht="38.25">
      <c r="B14" s="22" t="s">
        <v>61</v>
      </c>
      <c r="C14" s="44" t="s">
        <v>119</v>
      </c>
      <c r="D14" s="44" t="s">
        <v>63</v>
      </c>
      <c r="E14" s="44" t="s">
        <v>82</v>
      </c>
      <c r="F14" s="40">
        <v>23</v>
      </c>
    </row>
    <row r="15" spans="2:6" ht="12.75">
      <c r="B15" s="3" t="s">
        <v>121</v>
      </c>
      <c r="C15" s="44" t="s">
        <v>122</v>
      </c>
      <c r="D15" s="44"/>
      <c r="E15" s="44"/>
      <c r="F15" s="40">
        <f>F16</f>
        <v>2</v>
      </c>
    </row>
    <row r="16" spans="2:6" ht="25.5">
      <c r="B16" s="16" t="s">
        <v>53</v>
      </c>
      <c r="C16" s="44" t="s">
        <v>122</v>
      </c>
      <c r="D16" s="44" t="s">
        <v>54</v>
      </c>
      <c r="E16" s="44" t="s">
        <v>86</v>
      </c>
      <c r="F16" s="40">
        <v>2</v>
      </c>
    </row>
    <row r="17" spans="2:6" ht="18.75" customHeight="1">
      <c r="B17" s="3" t="s">
        <v>40</v>
      </c>
      <c r="C17" s="44" t="s">
        <v>123</v>
      </c>
      <c r="D17" s="44"/>
      <c r="E17" s="44"/>
      <c r="F17" s="40">
        <f>F18</f>
        <v>100</v>
      </c>
    </row>
    <row r="18" spans="2:6" ht="25.5">
      <c r="B18" s="16" t="s">
        <v>53</v>
      </c>
      <c r="C18" s="44" t="s">
        <v>123</v>
      </c>
      <c r="D18" s="44" t="s">
        <v>54</v>
      </c>
      <c r="E18" s="44" t="s">
        <v>86</v>
      </c>
      <c r="F18" s="40">
        <v>100</v>
      </c>
    </row>
    <row r="19" spans="2:6" s="10" customFormat="1" ht="14.25">
      <c r="B19" s="39" t="s">
        <v>124</v>
      </c>
      <c r="C19" s="45" t="s">
        <v>125</v>
      </c>
      <c r="D19" s="45"/>
      <c r="E19" s="45"/>
      <c r="F19" s="41">
        <f>F20+F22</f>
        <v>590</v>
      </c>
    </row>
    <row r="20" spans="2:6" ht="38.25">
      <c r="B20" s="3" t="s">
        <v>126</v>
      </c>
      <c r="C20" s="44" t="s">
        <v>128</v>
      </c>
      <c r="D20" s="44"/>
      <c r="E20" s="44"/>
      <c r="F20" s="40">
        <f>F21</f>
        <v>370</v>
      </c>
    </row>
    <row r="21" spans="2:6" ht="25.5">
      <c r="B21" s="16" t="s">
        <v>53</v>
      </c>
      <c r="C21" s="44" t="s">
        <v>128</v>
      </c>
      <c r="D21" s="44" t="s">
        <v>54</v>
      </c>
      <c r="E21" s="44" t="s">
        <v>81</v>
      </c>
      <c r="F21" s="40">
        <v>370</v>
      </c>
    </row>
    <row r="22" spans="2:6" ht="12.75">
      <c r="B22" s="3" t="s">
        <v>127</v>
      </c>
      <c r="C22" s="44" t="s">
        <v>129</v>
      </c>
      <c r="D22" s="44"/>
      <c r="E22" s="44"/>
      <c r="F22" s="40">
        <f>F23</f>
        <v>220</v>
      </c>
    </row>
    <row r="23" spans="2:6" ht="25.5">
      <c r="B23" s="16" t="s">
        <v>53</v>
      </c>
      <c r="C23" s="44" t="s">
        <v>129</v>
      </c>
      <c r="D23" s="44" t="s">
        <v>54</v>
      </c>
      <c r="E23" s="44" t="s">
        <v>80</v>
      </c>
      <c r="F23" s="40">
        <v>220</v>
      </c>
    </row>
    <row r="24" spans="2:6" ht="36.75" customHeight="1">
      <c r="B24" s="38" t="s">
        <v>130</v>
      </c>
      <c r="C24" s="45" t="s">
        <v>131</v>
      </c>
      <c r="D24" s="45"/>
      <c r="E24" s="45"/>
      <c r="F24" s="41">
        <f>F25</f>
        <v>1605.4</v>
      </c>
    </row>
    <row r="25" spans="2:6" ht="28.5" customHeight="1">
      <c r="B25" s="3" t="s">
        <v>132</v>
      </c>
      <c r="C25" s="44" t="s">
        <v>133</v>
      </c>
      <c r="D25" s="44"/>
      <c r="E25" s="44"/>
      <c r="F25" s="40">
        <f>F26</f>
        <v>1605.4</v>
      </c>
    </row>
    <row r="26" spans="2:6" ht="25.5">
      <c r="B26" s="16" t="s">
        <v>53</v>
      </c>
      <c r="C26" s="44" t="s">
        <v>133</v>
      </c>
      <c r="D26" s="44" t="s">
        <v>54</v>
      </c>
      <c r="E26" s="44" t="s">
        <v>83</v>
      </c>
      <c r="F26" s="40">
        <v>1605.4</v>
      </c>
    </row>
    <row r="27" spans="2:6" ht="18" customHeight="1">
      <c r="B27" s="38" t="s">
        <v>134</v>
      </c>
      <c r="C27" s="45" t="s">
        <v>137</v>
      </c>
      <c r="D27" s="45"/>
      <c r="E27" s="45"/>
      <c r="F27" s="41">
        <f>F28+F30+F32+F34+F36+F38+F40+F42+F45</f>
        <v>10479.4</v>
      </c>
    </row>
    <row r="28" spans="2:6" ht="25.5">
      <c r="B28" s="37" t="s">
        <v>135</v>
      </c>
      <c r="C28" s="44" t="s">
        <v>138</v>
      </c>
      <c r="D28" s="44"/>
      <c r="E28" s="44"/>
      <c r="F28" s="40">
        <f>F29</f>
        <v>60</v>
      </c>
    </row>
    <row r="29" spans="2:6" ht="25.5">
      <c r="B29" s="16" t="s">
        <v>136</v>
      </c>
      <c r="C29" s="44" t="s">
        <v>138</v>
      </c>
      <c r="D29" s="44" t="s">
        <v>54</v>
      </c>
      <c r="E29" s="44" t="s">
        <v>87</v>
      </c>
      <c r="F29" s="40">
        <v>60</v>
      </c>
    </row>
    <row r="30" spans="2:6" ht="25.5">
      <c r="B30" s="37" t="s">
        <v>135</v>
      </c>
      <c r="C30" s="44" t="s">
        <v>139</v>
      </c>
      <c r="D30" s="44"/>
      <c r="E30" s="44"/>
      <c r="F30" s="40">
        <f>F31</f>
        <v>1000</v>
      </c>
    </row>
    <row r="31" spans="2:6" ht="31.5" customHeight="1">
      <c r="B31" s="16" t="s">
        <v>169</v>
      </c>
      <c r="C31" s="44" t="s">
        <v>139</v>
      </c>
      <c r="D31" s="44" t="s">
        <v>170</v>
      </c>
      <c r="E31" s="44" t="s">
        <v>87</v>
      </c>
      <c r="F31" s="40">
        <v>1000</v>
      </c>
    </row>
    <row r="32" spans="2:6" ht="12.75">
      <c r="B32" s="3" t="s">
        <v>141</v>
      </c>
      <c r="C32" s="44" t="s">
        <v>140</v>
      </c>
      <c r="D32" s="44"/>
      <c r="E32" s="44"/>
      <c r="F32" s="40">
        <f>F33</f>
        <v>549.4</v>
      </c>
    </row>
    <row r="33" spans="2:6" ht="25.5">
      <c r="B33" s="16" t="s">
        <v>53</v>
      </c>
      <c r="C33" s="44" t="s">
        <v>140</v>
      </c>
      <c r="D33" s="44" t="s">
        <v>54</v>
      </c>
      <c r="E33" s="44" t="s">
        <v>87</v>
      </c>
      <c r="F33" s="40">
        <v>549.4</v>
      </c>
    </row>
    <row r="34" spans="2:6" ht="12.75">
      <c r="B34" s="3" t="s">
        <v>1</v>
      </c>
      <c r="C34" s="44" t="s">
        <v>142</v>
      </c>
      <c r="D34" s="44"/>
      <c r="E34" s="44"/>
      <c r="F34" s="40">
        <f>F35</f>
        <v>1215</v>
      </c>
    </row>
    <row r="35" spans="2:6" ht="25.5">
      <c r="B35" s="16" t="s">
        <v>53</v>
      </c>
      <c r="C35" s="44" t="s">
        <v>142</v>
      </c>
      <c r="D35" s="44" t="s">
        <v>54</v>
      </c>
      <c r="E35" s="44" t="s">
        <v>88</v>
      </c>
      <c r="F35" s="40">
        <v>1215</v>
      </c>
    </row>
    <row r="36" spans="2:6" ht="12.75">
      <c r="B36" s="3" t="s">
        <v>143</v>
      </c>
      <c r="C36" s="44" t="s">
        <v>144</v>
      </c>
      <c r="D36" s="44"/>
      <c r="E36" s="44"/>
      <c r="F36" s="40">
        <f>F37</f>
        <v>2000</v>
      </c>
    </row>
    <row r="37" spans="2:6" ht="25.5">
      <c r="B37" s="16" t="s">
        <v>53</v>
      </c>
      <c r="C37" s="44" t="s">
        <v>144</v>
      </c>
      <c r="D37" s="44" t="s">
        <v>54</v>
      </c>
      <c r="E37" s="44" t="s">
        <v>89</v>
      </c>
      <c r="F37" s="40">
        <v>2000</v>
      </c>
    </row>
    <row r="38" spans="2:6" ht="12.75">
      <c r="B38" s="3" t="s">
        <v>149</v>
      </c>
      <c r="C38" s="44" t="s">
        <v>146</v>
      </c>
      <c r="D38" s="44"/>
      <c r="E38" s="44"/>
      <c r="F38" s="40">
        <f>F39</f>
        <v>50</v>
      </c>
    </row>
    <row r="39" spans="2:6" ht="25.5">
      <c r="B39" s="16" t="s">
        <v>53</v>
      </c>
      <c r="C39" s="44" t="s">
        <v>146</v>
      </c>
      <c r="D39" s="44"/>
      <c r="E39" s="44"/>
      <c r="F39" s="40">
        <v>50</v>
      </c>
    </row>
    <row r="40" spans="2:6" ht="12.75">
      <c r="B40" s="3" t="s">
        <v>150</v>
      </c>
      <c r="C40" s="44" t="s">
        <v>147</v>
      </c>
      <c r="D40" s="44" t="s">
        <v>54</v>
      </c>
      <c r="E40" s="44" t="s">
        <v>89</v>
      </c>
      <c r="F40" s="40">
        <f>F41</f>
        <v>150</v>
      </c>
    </row>
    <row r="41" spans="2:6" ht="25.5">
      <c r="B41" s="16" t="s">
        <v>53</v>
      </c>
      <c r="C41" s="44" t="s">
        <v>147</v>
      </c>
      <c r="D41" s="44"/>
      <c r="E41" s="44"/>
      <c r="F41" s="40">
        <v>150</v>
      </c>
    </row>
    <row r="42" spans="2:6" ht="12.75">
      <c r="B42" s="3" t="s">
        <v>145</v>
      </c>
      <c r="C42" s="44" t="s">
        <v>148</v>
      </c>
      <c r="D42" s="44" t="s">
        <v>54</v>
      </c>
      <c r="E42" s="44" t="s">
        <v>89</v>
      </c>
      <c r="F42" s="40">
        <f>F43+F44</f>
        <v>1300</v>
      </c>
    </row>
    <row r="43" spans="2:6" ht="38.25">
      <c r="B43" s="22" t="s">
        <v>61</v>
      </c>
      <c r="C43" s="44" t="s">
        <v>148</v>
      </c>
      <c r="D43" s="44" t="s">
        <v>63</v>
      </c>
      <c r="E43" s="44" t="s">
        <v>89</v>
      </c>
      <c r="F43" s="40">
        <v>200</v>
      </c>
    </row>
    <row r="44" spans="2:6" ht="25.5">
      <c r="B44" s="16" t="s">
        <v>53</v>
      </c>
      <c r="C44" s="44" t="s">
        <v>148</v>
      </c>
      <c r="D44" s="44" t="s">
        <v>54</v>
      </c>
      <c r="E44" s="44" t="s">
        <v>89</v>
      </c>
      <c r="F44" s="40">
        <v>1100</v>
      </c>
    </row>
    <row r="45" spans="2:6" ht="12.75">
      <c r="B45" s="3" t="s">
        <v>0</v>
      </c>
      <c r="C45" s="44" t="s">
        <v>151</v>
      </c>
      <c r="D45" s="44"/>
      <c r="E45" s="44"/>
      <c r="F45" s="40">
        <f>F46+F47+F48+F49</f>
        <v>4155</v>
      </c>
    </row>
    <row r="46" spans="2:9" ht="25.5">
      <c r="B46" s="16" t="s">
        <v>55</v>
      </c>
      <c r="C46" s="44" t="s">
        <v>151</v>
      </c>
      <c r="D46" s="44" t="s">
        <v>93</v>
      </c>
      <c r="E46" s="44" t="s">
        <v>95</v>
      </c>
      <c r="F46" s="40">
        <v>3340</v>
      </c>
      <c r="H46">
        <v>155</v>
      </c>
      <c r="I46" s="33"/>
    </row>
    <row r="47" spans="2:6" ht="25.5">
      <c r="B47" s="6" t="s">
        <v>57</v>
      </c>
      <c r="C47" s="44" t="s">
        <v>151</v>
      </c>
      <c r="D47" s="44" t="s">
        <v>92</v>
      </c>
      <c r="E47" s="44" t="s">
        <v>95</v>
      </c>
      <c r="F47" s="40">
        <v>5</v>
      </c>
    </row>
    <row r="48" spans="2:6" ht="25.5">
      <c r="B48" s="16" t="s">
        <v>53</v>
      </c>
      <c r="C48" s="44" t="s">
        <v>151</v>
      </c>
      <c r="D48" s="44" t="s">
        <v>54</v>
      </c>
      <c r="E48" s="44" t="s">
        <v>95</v>
      </c>
      <c r="F48" s="40">
        <v>770</v>
      </c>
    </row>
    <row r="49" spans="2:6" ht="12.75">
      <c r="B49" s="6" t="s">
        <v>59</v>
      </c>
      <c r="C49" s="44" t="s">
        <v>151</v>
      </c>
      <c r="D49" s="44" t="s">
        <v>56</v>
      </c>
      <c r="E49" s="44" t="s">
        <v>95</v>
      </c>
      <c r="F49" s="40">
        <v>40</v>
      </c>
    </row>
    <row r="50" spans="2:6" ht="27.75" customHeight="1">
      <c r="B50" s="3" t="s">
        <v>165</v>
      </c>
      <c r="C50" s="45" t="s">
        <v>155</v>
      </c>
      <c r="D50" s="45"/>
      <c r="E50" s="45"/>
      <c r="F50" s="41">
        <f>F51+F56+F60</f>
        <v>8344.995</v>
      </c>
    </row>
    <row r="51" spans="2:6" ht="25.5">
      <c r="B51" s="3" t="s">
        <v>152</v>
      </c>
      <c r="C51" s="44" t="s">
        <v>156</v>
      </c>
      <c r="D51" s="44"/>
      <c r="E51" s="44"/>
      <c r="F51" s="40">
        <f>F52+F53+F54+F55</f>
        <v>5484.425</v>
      </c>
    </row>
    <row r="52" spans="2:9" ht="25.5">
      <c r="B52" s="16" t="s">
        <v>55</v>
      </c>
      <c r="C52" s="44" t="s">
        <v>156</v>
      </c>
      <c r="D52" s="44" t="s">
        <v>93</v>
      </c>
      <c r="E52" s="44" t="s">
        <v>91</v>
      </c>
      <c r="F52" s="40">
        <v>3146.565</v>
      </c>
      <c r="H52">
        <v>-155</v>
      </c>
      <c r="I52" s="33"/>
    </row>
    <row r="53" spans="2:6" ht="25.5">
      <c r="B53" s="6" t="s">
        <v>57</v>
      </c>
      <c r="C53" s="44" t="s">
        <v>156</v>
      </c>
      <c r="D53" s="44" t="s">
        <v>92</v>
      </c>
      <c r="E53" s="44" t="s">
        <v>91</v>
      </c>
      <c r="F53" s="40">
        <v>8</v>
      </c>
    </row>
    <row r="54" spans="2:6" ht="25.5">
      <c r="B54" s="16" t="s">
        <v>53</v>
      </c>
      <c r="C54" s="44" t="s">
        <v>156</v>
      </c>
      <c r="D54" s="44" t="s">
        <v>54</v>
      </c>
      <c r="E54" s="44" t="s">
        <v>91</v>
      </c>
      <c r="F54" s="40">
        <v>2317.86</v>
      </c>
    </row>
    <row r="55" spans="2:6" ht="12.75">
      <c r="B55" s="6" t="s">
        <v>59</v>
      </c>
      <c r="C55" s="44" t="s">
        <v>156</v>
      </c>
      <c r="D55" s="44" t="s">
        <v>56</v>
      </c>
      <c r="E55" s="44" t="s">
        <v>91</v>
      </c>
      <c r="F55" s="40">
        <v>12</v>
      </c>
    </row>
    <row r="56" spans="2:6" ht="12.75">
      <c r="B56" s="3" t="s">
        <v>153</v>
      </c>
      <c r="C56" s="44" t="s">
        <v>157</v>
      </c>
      <c r="D56" s="44"/>
      <c r="E56" s="44"/>
      <c r="F56" s="40">
        <f>F57+F58+F59</f>
        <v>2390.57</v>
      </c>
    </row>
    <row r="57" spans="2:6" ht="25.5">
      <c r="B57" s="16" t="s">
        <v>55</v>
      </c>
      <c r="C57" s="44" t="s">
        <v>157</v>
      </c>
      <c r="D57" s="44" t="s">
        <v>93</v>
      </c>
      <c r="E57" s="44" t="s">
        <v>91</v>
      </c>
      <c r="F57" s="40">
        <v>1540.73</v>
      </c>
    </row>
    <row r="58" spans="2:6" ht="25.5">
      <c r="B58" s="6" t="s">
        <v>57</v>
      </c>
      <c r="C58" s="44" t="s">
        <v>157</v>
      </c>
      <c r="D58" s="44" t="s">
        <v>92</v>
      </c>
      <c r="E58" s="44" t="s">
        <v>91</v>
      </c>
      <c r="F58" s="40">
        <v>5</v>
      </c>
    </row>
    <row r="59" spans="2:6" ht="25.5">
      <c r="B59" s="16" t="s">
        <v>53</v>
      </c>
      <c r="C59" s="44" t="s">
        <v>157</v>
      </c>
      <c r="D59" s="44" t="s">
        <v>54</v>
      </c>
      <c r="E59" s="44" t="s">
        <v>91</v>
      </c>
      <c r="F59" s="40">
        <v>844.84</v>
      </c>
    </row>
    <row r="60" spans="2:6" ht="25.5">
      <c r="B60" s="37" t="s">
        <v>154</v>
      </c>
      <c r="C60" s="44" t="s">
        <v>158</v>
      </c>
      <c r="D60" s="17"/>
      <c r="E60" s="20"/>
      <c r="F60" s="40">
        <f>F61</f>
        <v>470</v>
      </c>
    </row>
    <row r="61" spans="2:6" ht="25.5">
      <c r="B61" s="16" t="s">
        <v>53</v>
      </c>
      <c r="C61" s="44" t="s">
        <v>158</v>
      </c>
      <c r="D61" s="17">
        <v>244</v>
      </c>
      <c r="E61" s="20" t="s">
        <v>91</v>
      </c>
      <c r="F61" s="40">
        <v>470</v>
      </c>
    </row>
    <row r="62" spans="2:6" ht="25.5">
      <c r="B62" s="37" t="s">
        <v>164</v>
      </c>
      <c r="C62" s="45" t="s">
        <v>166</v>
      </c>
      <c r="D62" s="17"/>
      <c r="E62" s="20"/>
      <c r="F62" s="41">
        <f>F63+F68+F71</f>
        <v>3915</v>
      </c>
    </row>
    <row r="63" spans="2:6" ht="25.5">
      <c r="B63" s="3" t="s">
        <v>159</v>
      </c>
      <c r="C63" s="1" t="s">
        <v>161</v>
      </c>
      <c r="D63" s="17"/>
      <c r="E63" s="20"/>
      <c r="F63" s="40">
        <f>F64+F65+F66+F67</f>
        <v>3450</v>
      </c>
    </row>
    <row r="64" spans="2:6" ht="25.5">
      <c r="B64" s="46" t="s">
        <v>55</v>
      </c>
      <c r="C64" s="1" t="s">
        <v>161</v>
      </c>
      <c r="D64" s="17">
        <v>111</v>
      </c>
      <c r="E64" s="20" t="s">
        <v>94</v>
      </c>
      <c r="F64" s="40">
        <v>2770</v>
      </c>
    </row>
    <row r="65" spans="2:6" ht="25.5">
      <c r="B65" s="6" t="s">
        <v>57</v>
      </c>
      <c r="C65" s="1" t="s">
        <v>161</v>
      </c>
      <c r="D65" s="17">
        <v>112</v>
      </c>
      <c r="E65" s="20" t="s">
        <v>94</v>
      </c>
      <c r="F65" s="40">
        <v>3.8</v>
      </c>
    </row>
    <row r="66" spans="2:6" ht="25.5">
      <c r="B66" s="46" t="s">
        <v>53</v>
      </c>
      <c r="C66" s="1" t="s">
        <v>161</v>
      </c>
      <c r="D66" s="44" t="s">
        <v>54</v>
      </c>
      <c r="E66" s="44" t="s">
        <v>94</v>
      </c>
      <c r="F66" s="40">
        <v>671.2</v>
      </c>
    </row>
    <row r="67" spans="2:6" ht="12.75">
      <c r="B67" s="6" t="s">
        <v>59</v>
      </c>
      <c r="C67" s="1" t="s">
        <v>161</v>
      </c>
      <c r="D67" s="44" t="s">
        <v>56</v>
      </c>
      <c r="E67" s="44" t="s">
        <v>94</v>
      </c>
      <c r="F67" s="40">
        <v>5</v>
      </c>
    </row>
    <row r="68" spans="2:6" ht="12.75">
      <c r="B68" s="47" t="s">
        <v>160</v>
      </c>
      <c r="C68" s="9" t="s">
        <v>162</v>
      </c>
      <c r="D68" s="44"/>
      <c r="E68" s="44"/>
      <c r="F68" s="40">
        <f>F69+F70</f>
        <v>350</v>
      </c>
    </row>
    <row r="69" spans="2:6" ht="38.25">
      <c r="B69" s="6" t="s">
        <v>58</v>
      </c>
      <c r="C69" s="1" t="s">
        <v>162</v>
      </c>
      <c r="D69" s="44" t="s">
        <v>163</v>
      </c>
      <c r="E69" s="44" t="s">
        <v>94</v>
      </c>
      <c r="F69" s="40">
        <v>320</v>
      </c>
    </row>
    <row r="70" spans="2:6" ht="25.5">
      <c r="B70" s="46" t="s">
        <v>53</v>
      </c>
      <c r="C70" s="1" t="s">
        <v>162</v>
      </c>
      <c r="D70" s="44" t="s">
        <v>54</v>
      </c>
      <c r="E70" s="44" t="s">
        <v>94</v>
      </c>
      <c r="F70" s="40">
        <v>30</v>
      </c>
    </row>
    <row r="71" spans="2:6" ht="25.5">
      <c r="B71" s="3" t="s">
        <v>167</v>
      </c>
      <c r="C71" s="1" t="s">
        <v>168</v>
      </c>
      <c r="D71" s="44"/>
      <c r="E71" s="44"/>
      <c r="F71" s="40">
        <f>F72</f>
        <v>115</v>
      </c>
    </row>
    <row r="72" spans="2:6" ht="38.25">
      <c r="B72" s="48" t="s">
        <v>61</v>
      </c>
      <c r="C72" s="1" t="s">
        <v>168</v>
      </c>
      <c r="D72" s="44" t="s">
        <v>63</v>
      </c>
      <c r="E72" s="44" t="s">
        <v>90</v>
      </c>
      <c r="F72" s="40">
        <v>115</v>
      </c>
    </row>
    <row r="73" spans="2:6" ht="26.25" customHeight="1">
      <c r="B73" s="14" t="s">
        <v>48</v>
      </c>
      <c r="C73" s="44"/>
      <c r="D73" s="44"/>
      <c r="E73" s="44"/>
      <c r="F73" s="41">
        <f>F74+F98</f>
        <v>12390.2</v>
      </c>
    </row>
    <row r="74" spans="2:6" ht="18.75" customHeight="1">
      <c r="B74" s="3" t="s">
        <v>2</v>
      </c>
      <c r="C74" s="7" t="s">
        <v>3</v>
      </c>
      <c r="D74" s="17"/>
      <c r="E74" s="20"/>
      <c r="F74" s="41">
        <f>F75+F85</f>
        <v>9821.06</v>
      </c>
    </row>
    <row r="75" spans="2:6" ht="25.5">
      <c r="B75" s="3" t="s">
        <v>4</v>
      </c>
      <c r="C75" s="7" t="s">
        <v>5</v>
      </c>
      <c r="D75" s="17"/>
      <c r="E75" s="20"/>
      <c r="F75" s="41">
        <f>F76+F79+F82</f>
        <v>6896.34</v>
      </c>
    </row>
    <row r="76" spans="2:6" s="10" customFormat="1" ht="12.75">
      <c r="B76" s="3" t="s">
        <v>6</v>
      </c>
      <c r="C76" s="7" t="s">
        <v>7</v>
      </c>
      <c r="D76" s="18"/>
      <c r="E76" s="21"/>
      <c r="F76" s="41">
        <f>F77</f>
        <v>5341.24</v>
      </c>
    </row>
    <row r="77" spans="2:6" ht="25.5">
      <c r="B77" s="16" t="s">
        <v>65</v>
      </c>
      <c r="C77" s="2" t="s">
        <v>7</v>
      </c>
      <c r="D77" s="17">
        <v>121</v>
      </c>
      <c r="E77" s="20"/>
      <c r="F77" s="40">
        <f>F78</f>
        <v>5341.24</v>
      </c>
    </row>
    <row r="78" spans="2:6" ht="38.25">
      <c r="B78" s="16" t="s">
        <v>66</v>
      </c>
      <c r="C78" s="2" t="s">
        <v>7</v>
      </c>
      <c r="D78" s="17">
        <v>121</v>
      </c>
      <c r="E78" s="20" t="s">
        <v>64</v>
      </c>
      <c r="F78" s="40">
        <v>5341.24</v>
      </c>
    </row>
    <row r="79" spans="2:6" s="10" customFormat="1" ht="25.5">
      <c r="B79" s="3" t="s">
        <v>8</v>
      </c>
      <c r="C79" s="7" t="s">
        <v>9</v>
      </c>
      <c r="D79" s="18"/>
      <c r="E79" s="21"/>
      <c r="F79" s="41">
        <f>F80</f>
        <v>1042</v>
      </c>
    </row>
    <row r="80" spans="2:6" ht="25.5">
      <c r="B80" s="16" t="s">
        <v>65</v>
      </c>
      <c r="C80" s="2" t="s">
        <v>9</v>
      </c>
      <c r="D80" s="17">
        <v>121</v>
      </c>
      <c r="E80" s="20"/>
      <c r="F80" s="40">
        <f>F81</f>
        <v>1042</v>
      </c>
    </row>
    <row r="81" spans="2:6" ht="38.25">
      <c r="B81" s="16" t="s">
        <v>62</v>
      </c>
      <c r="C81" s="2" t="s">
        <v>9</v>
      </c>
      <c r="D81" s="17">
        <v>121</v>
      </c>
      <c r="E81" s="20" t="s">
        <v>64</v>
      </c>
      <c r="F81" s="40">
        <v>1042</v>
      </c>
    </row>
    <row r="82" spans="2:6" s="10" customFormat="1" ht="25.5">
      <c r="B82" s="3" t="s">
        <v>10</v>
      </c>
      <c r="C82" s="9" t="s">
        <v>11</v>
      </c>
      <c r="D82" s="18"/>
      <c r="E82" s="21"/>
      <c r="F82" s="41">
        <f>F83</f>
        <v>513.1</v>
      </c>
    </row>
    <row r="83" spans="2:6" ht="25.5">
      <c r="B83" s="16" t="s">
        <v>65</v>
      </c>
      <c r="C83" s="2" t="s">
        <v>11</v>
      </c>
      <c r="D83" s="17">
        <v>121</v>
      </c>
      <c r="E83" s="20"/>
      <c r="F83" s="40">
        <f>F84</f>
        <v>513.1</v>
      </c>
    </row>
    <row r="84" spans="2:6" ht="38.25">
      <c r="B84" s="16" t="s">
        <v>66</v>
      </c>
      <c r="C84" s="2" t="s">
        <v>11</v>
      </c>
      <c r="D84" s="17">
        <v>121</v>
      </c>
      <c r="E84" s="20" t="s">
        <v>64</v>
      </c>
      <c r="F84" s="40">
        <v>513.1</v>
      </c>
    </row>
    <row r="85" spans="2:9" ht="12.75">
      <c r="B85" s="3" t="s">
        <v>12</v>
      </c>
      <c r="C85" s="7" t="s">
        <v>13</v>
      </c>
      <c r="D85" s="17"/>
      <c r="E85" s="20"/>
      <c r="F85" s="41">
        <f>F86+F95</f>
        <v>2924.72</v>
      </c>
      <c r="I85" s="33"/>
    </row>
    <row r="86" spans="2:6" s="10" customFormat="1" ht="25.5">
      <c r="B86" s="3" t="s">
        <v>14</v>
      </c>
      <c r="C86" s="7" t="s">
        <v>15</v>
      </c>
      <c r="D86" s="18"/>
      <c r="E86" s="21"/>
      <c r="F86" s="41">
        <f>F87+F89+F91+F93</f>
        <v>2456.72</v>
      </c>
    </row>
    <row r="87" spans="1:6" s="12" customFormat="1" ht="25.5">
      <c r="A87" s="11"/>
      <c r="B87" s="16" t="s">
        <v>65</v>
      </c>
      <c r="C87" s="2" t="s">
        <v>15</v>
      </c>
      <c r="D87" s="23">
        <v>121</v>
      </c>
      <c r="E87" s="24"/>
      <c r="F87" s="42">
        <f>F88</f>
        <v>1205.6</v>
      </c>
    </row>
    <row r="88" spans="1:6" s="12" customFormat="1" ht="38.25">
      <c r="A88" s="11"/>
      <c r="B88" s="16" t="s">
        <v>66</v>
      </c>
      <c r="C88" s="2" t="s">
        <v>15</v>
      </c>
      <c r="D88" s="23">
        <v>121</v>
      </c>
      <c r="E88" s="24" t="s">
        <v>64</v>
      </c>
      <c r="F88" s="42">
        <v>1205.6</v>
      </c>
    </row>
    <row r="89" spans="1:6" s="12" customFormat="1" ht="25.5">
      <c r="A89" s="11"/>
      <c r="B89" s="4" t="s">
        <v>69</v>
      </c>
      <c r="C89" s="2" t="s">
        <v>15</v>
      </c>
      <c r="D89" s="23">
        <v>122</v>
      </c>
      <c r="E89" s="24"/>
      <c r="F89" s="42">
        <f>F90</f>
        <v>125</v>
      </c>
    </row>
    <row r="90" spans="1:6" s="12" customFormat="1" ht="38.25">
      <c r="A90" s="11"/>
      <c r="B90" s="16" t="s">
        <v>66</v>
      </c>
      <c r="C90" s="2" t="s">
        <v>15</v>
      </c>
      <c r="D90" s="23">
        <v>122</v>
      </c>
      <c r="E90" s="24" t="s">
        <v>64</v>
      </c>
      <c r="F90" s="42">
        <v>125</v>
      </c>
    </row>
    <row r="91" spans="1:6" s="12" customFormat="1" ht="25.5">
      <c r="A91" s="11"/>
      <c r="B91" s="16" t="s">
        <v>53</v>
      </c>
      <c r="C91" s="2" t="s">
        <v>15</v>
      </c>
      <c r="D91" s="23"/>
      <c r="E91" s="24"/>
      <c r="F91" s="42">
        <f>F92</f>
        <v>1086.12</v>
      </c>
    </row>
    <row r="92" spans="1:6" s="12" customFormat="1" ht="38.25">
      <c r="A92" s="11"/>
      <c r="B92" s="16" t="s">
        <v>66</v>
      </c>
      <c r="C92" s="2" t="s">
        <v>15</v>
      </c>
      <c r="D92" s="23">
        <v>244</v>
      </c>
      <c r="E92" s="24" t="s">
        <v>64</v>
      </c>
      <c r="F92" s="42">
        <v>1086.12</v>
      </c>
    </row>
    <row r="93" spans="2:6" s="12" customFormat="1" ht="12.75">
      <c r="B93" s="22" t="s">
        <v>67</v>
      </c>
      <c r="C93" s="2" t="s">
        <v>15</v>
      </c>
      <c r="D93" s="23">
        <v>852</v>
      </c>
      <c r="E93" s="24"/>
      <c r="F93" s="42">
        <f>F94</f>
        <v>40</v>
      </c>
    </row>
    <row r="94" spans="2:6" s="12" customFormat="1" ht="38.25">
      <c r="B94" s="16" t="s">
        <v>66</v>
      </c>
      <c r="C94" s="2" t="s">
        <v>15</v>
      </c>
      <c r="D94" s="23">
        <v>852</v>
      </c>
      <c r="E94" s="24" t="s">
        <v>64</v>
      </c>
      <c r="F94" s="42">
        <v>40</v>
      </c>
    </row>
    <row r="95" spans="2:6" ht="12.75">
      <c r="B95" s="4" t="s">
        <v>16</v>
      </c>
      <c r="C95" s="7" t="s">
        <v>17</v>
      </c>
      <c r="D95" s="17"/>
      <c r="E95" s="20"/>
      <c r="F95" s="41">
        <f>F96</f>
        <v>468</v>
      </c>
    </row>
    <row r="96" spans="2:6" ht="38.25">
      <c r="B96" s="22" t="s">
        <v>61</v>
      </c>
      <c r="C96" s="2" t="s">
        <v>17</v>
      </c>
      <c r="D96" s="27" t="s">
        <v>63</v>
      </c>
      <c r="E96" s="20"/>
      <c r="F96" s="40">
        <f>F97</f>
        <v>468</v>
      </c>
    </row>
    <row r="97" spans="2:6" ht="38.25">
      <c r="B97" s="22" t="s">
        <v>62</v>
      </c>
      <c r="C97" s="2" t="s">
        <v>17</v>
      </c>
      <c r="D97" s="27" t="s">
        <v>63</v>
      </c>
      <c r="E97" s="20" t="s">
        <v>60</v>
      </c>
      <c r="F97" s="40">
        <v>468</v>
      </c>
    </row>
    <row r="98" spans="2:6" ht="12.75">
      <c r="B98" s="3" t="s">
        <v>18</v>
      </c>
      <c r="C98" s="7" t="s">
        <v>19</v>
      </c>
      <c r="D98" s="17"/>
      <c r="E98" s="20"/>
      <c r="F98" s="41">
        <f>F99</f>
        <v>2569.1400000000003</v>
      </c>
    </row>
    <row r="99" spans="2:6" ht="12.75">
      <c r="B99" s="3" t="s">
        <v>20</v>
      </c>
      <c r="C99" s="7" t="s">
        <v>21</v>
      </c>
      <c r="D99" s="17"/>
      <c r="E99" s="20"/>
      <c r="F99" s="40">
        <f>F103+F106+F109+F112+F115+F118+F121+F124+F127+F136+F139+F100+F130+F133</f>
        <v>2569.1400000000003</v>
      </c>
    </row>
    <row r="100" spans="2:6" ht="12.75">
      <c r="B100" s="4" t="s">
        <v>109</v>
      </c>
      <c r="C100" s="2" t="s">
        <v>108</v>
      </c>
      <c r="D100" s="17"/>
      <c r="E100" s="20"/>
      <c r="F100" s="40">
        <f>F101</f>
        <v>107.7</v>
      </c>
    </row>
    <row r="101" spans="2:6" ht="12.75">
      <c r="B101" s="16" t="s">
        <v>70</v>
      </c>
      <c r="C101" s="2" t="s">
        <v>108</v>
      </c>
      <c r="D101" s="17">
        <v>540</v>
      </c>
      <c r="E101" s="20"/>
      <c r="F101" s="40">
        <v>107.7</v>
      </c>
    </row>
    <row r="102" spans="2:6" ht="38.25">
      <c r="B102" s="16" t="s">
        <v>66</v>
      </c>
      <c r="C102" s="2" t="s">
        <v>23</v>
      </c>
      <c r="D102" s="17">
        <v>540</v>
      </c>
      <c r="E102" s="20" t="s">
        <v>64</v>
      </c>
      <c r="F102" s="40">
        <f>F101</f>
        <v>107.7</v>
      </c>
    </row>
    <row r="103" spans="2:6" ht="22.5" customHeight="1">
      <c r="B103" s="4" t="s">
        <v>22</v>
      </c>
      <c r="C103" s="2" t="s">
        <v>23</v>
      </c>
      <c r="D103" s="17"/>
      <c r="E103" s="20"/>
      <c r="F103" s="40">
        <f>F104</f>
        <v>59.9</v>
      </c>
    </row>
    <row r="104" spans="2:6" ht="22.5" customHeight="1">
      <c r="B104" s="16" t="s">
        <v>70</v>
      </c>
      <c r="C104" s="2" t="s">
        <v>23</v>
      </c>
      <c r="D104" s="17">
        <v>540</v>
      </c>
      <c r="E104" s="20"/>
      <c r="F104" s="40">
        <f>F105</f>
        <v>59.9</v>
      </c>
    </row>
    <row r="105" spans="2:6" ht="22.5" customHeight="1">
      <c r="B105" s="16" t="s">
        <v>66</v>
      </c>
      <c r="C105" s="2" t="s">
        <v>23</v>
      </c>
      <c r="D105" s="17">
        <v>540</v>
      </c>
      <c r="E105" s="20" t="s">
        <v>64</v>
      </c>
      <c r="F105" s="40">
        <v>59.9</v>
      </c>
    </row>
    <row r="106" spans="2:6" ht="12.75">
      <c r="B106" s="4" t="s">
        <v>24</v>
      </c>
      <c r="C106" s="2" t="s">
        <v>25</v>
      </c>
      <c r="D106" s="17"/>
      <c r="E106" s="20"/>
      <c r="F106" s="40">
        <f>F107</f>
        <v>32.1</v>
      </c>
    </row>
    <row r="107" spans="2:6" ht="12.75">
      <c r="B107" s="16" t="s">
        <v>70</v>
      </c>
      <c r="C107" s="2" t="s">
        <v>25</v>
      </c>
      <c r="D107" s="17">
        <v>540</v>
      </c>
      <c r="E107" s="20"/>
      <c r="F107" s="40">
        <f>F108</f>
        <v>32.1</v>
      </c>
    </row>
    <row r="108" spans="2:6" ht="38.25">
      <c r="B108" s="16" t="s">
        <v>66</v>
      </c>
      <c r="C108" s="2" t="s">
        <v>25</v>
      </c>
      <c r="D108" s="17">
        <v>540</v>
      </c>
      <c r="E108" s="20" t="s">
        <v>64</v>
      </c>
      <c r="F108" s="40">
        <v>32.1</v>
      </c>
    </row>
    <row r="109" spans="2:6" ht="25.5">
      <c r="B109" s="4" t="s">
        <v>26</v>
      </c>
      <c r="C109" s="2" t="s">
        <v>27</v>
      </c>
      <c r="D109" s="17"/>
      <c r="E109" s="20"/>
      <c r="F109" s="40">
        <f>F110</f>
        <v>33.88</v>
      </c>
    </row>
    <row r="110" spans="2:6" ht="12.75">
      <c r="B110" s="16" t="s">
        <v>70</v>
      </c>
      <c r="C110" s="2" t="s">
        <v>27</v>
      </c>
      <c r="D110" s="17">
        <v>540</v>
      </c>
      <c r="E110" s="20"/>
      <c r="F110" s="40">
        <f>F111</f>
        <v>33.88</v>
      </c>
    </row>
    <row r="111" spans="2:6" ht="38.25">
      <c r="B111" s="16" t="s">
        <v>66</v>
      </c>
      <c r="C111" s="2" t="s">
        <v>27</v>
      </c>
      <c r="D111" s="17">
        <v>540</v>
      </c>
      <c r="E111" s="20" t="s">
        <v>64</v>
      </c>
      <c r="F111" s="40">
        <v>33.88</v>
      </c>
    </row>
    <row r="112" spans="2:6" ht="25.5">
      <c r="B112" s="4" t="s">
        <v>28</v>
      </c>
      <c r="C112" s="2" t="s">
        <v>29</v>
      </c>
      <c r="D112" s="17"/>
      <c r="E112" s="20"/>
      <c r="F112" s="40">
        <f>F113</f>
        <v>44.1</v>
      </c>
    </row>
    <row r="113" spans="2:6" ht="12.75">
      <c r="B113" s="16" t="s">
        <v>70</v>
      </c>
      <c r="C113" s="2" t="s">
        <v>29</v>
      </c>
      <c r="D113" s="17">
        <v>540</v>
      </c>
      <c r="E113" s="20"/>
      <c r="F113" s="40">
        <f>F114</f>
        <v>44.1</v>
      </c>
    </row>
    <row r="114" spans="2:6" ht="38.25">
      <c r="B114" s="16" t="s">
        <v>66</v>
      </c>
      <c r="C114" s="2" t="s">
        <v>29</v>
      </c>
      <c r="D114" s="17">
        <v>540</v>
      </c>
      <c r="E114" s="20" t="s">
        <v>64</v>
      </c>
      <c r="F114" s="40">
        <v>44.1</v>
      </c>
    </row>
    <row r="115" spans="2:6" ht="25.5">
      <c r="B115" s="4" t="s">
        <v>30</v>
      </c>
      <c r="C115" s="2" t="s">
        <v>31</v>
      </c>
      <c r="D115" s="17"/>
      <c r="E115" s="20"/>
      <c r="F115" s="40">
        <f>F116</f>
        <v>101.66</v>
      </c>
    </row>
    <row r="116" spans="2:6" ht="12.75">
      <c r="B116" s="16" t="s">
        <v>70</v>
      </c>
      <c r="C116" s="2" t="s">
        <v>31</v>
      </c>
      <c r="D116" s="17">
        <v>540</v>
      </c>
      <c r="E116" s="20"/>
      <c r="F116" s="40">
        <f>F117</f>
        <v>101.66</v>
      </c>
    </row>
    <row r="117" spans="2:6" ht="38.25">
      <c r="B117" s="16" t="s">
        <v>66</v>
      </c>
      <c r="C117" s="2" t="s">
        <v>31</v>
      </c>
      <c r="D117" s="17">
        <v>540</v>
      </c>
      <c r="E117" s="20" t="s">
        <v>64</v>
      </c>
      <c r="F117" s="40">
        <v>101.66</v>
      </c>
    </row>
    <row r="118" spans="2:6" ht="12.75">
      <c r="B118" s="4" t="s">
        <v>32</v>
      </c>
      <c r="C118" s="7" t="s">
        <v>33</v>
      </c>
      <c r="D118" s="17"/>
      <c r="E118" s="20"/>
      <c r="F118" s="40">
        <f>F119</f>
        <v>100</v>
      </c>
    </row>
    <row r="119" spans="2:6" ht="12.75">
      <c r="B119" s="16" t="s">
        <v>73</v>
      </c>
      <c r="C119" s="2" t="s">
        <v>33</v>
      </c>
      <c r="D119" s="17">
        <v>870</v>
      </c>
      <c r="E119" s="20"/>
      <c r="F119" s="40">
        <f>F120</f>
        <v>100</v>
      </c>
    </row>
    <row r="120" spans="2:6" ht="12.75">
      <c r="B120" s="16" t="s">
        <v>74</v>
      </c>
      <c r="C120" s="2" t="s">
        <v>33</v>
      </c>
      <c r="D120" s="17">
        <v>870</v>
      </c>
      <c r="E120" s="20" t="s">
        <v>72</v>
      </c>
      <c r="F120" s="40">
        <v>100</v>
      </c>
    </row>
    <row r="121" spans="2:6" s="10" customFormat="1" ht="25.5">
      <c r="B121" s="3" t="s">
        <v>34</v>
      </c>
      <c r="C121" s="7" t="s">
        <v>35</v>
      </c>
      <c r="D121" s="18"/>
      <c r="E121" s="21"/>
      <c r="F121" s="41">
        <f>F122</f>
        <v>400</v>
      </c>
    </row>
    <row r="122" spans="2:6" ht="25.5">
      <c r="B122" s="16" t="s">
        <v>53</v>
      </c>
      <c r="C122" s="1" t="s">
        <v>35</v>
      </c>
      <c r="D122" s="17">
        <v>244</v>
      </c>
      <c r="E122" s="20"/>
      <c r="F122" s="40">
        <f>F123</f>
        <v>400</v>
      </c>
    </row>
    <row r="123" spans="2:6" ht="12.75">
      <c r="B123" s="22" t="s">
        <v>76</v>
      </c>
      <c r="C123" s="1" t="s">
        <v>35</v>
      </c>
      <c r="D123" s="17">
        <v>244</v>
      </c>
      <c r="E123" s="20" t="s">
        <v>75</v>
      </c>
      <c r="F123" s="40">
        <v>400</v>
      </c>
    </row>
    <row r="124" spans="2:6" s="10" customFormat="1" ht="38.25">
      <c r="B124" s="3" t="s">
        <v>36</v>
      </c>
      <c r="C124" s="7" t="s">
        <v>37</v>
      </c>
      <c r="D124" s="18"/>
      <c r="E124" s="21"/>
      <c r="F124" s="41">
        <f>F125</f>
        <v>50</v>
      </c>
    </row>
    <row r="125" spans="2:6" ht="12.75">
      <c r="B125" s="22" t="s">
        <v>77</v>
      </c>
      <c r="C125" s="1" t="s">
        <v>37</v>
      </c>
      <c r="D125" s="17">
        <v>350</v>
      </c>
      <c r="E125" s="20"/>
      <c r="F125" s="40">
        <f>F126</f>
        <v>50</v>
      </c>
    </row>
    <row r="126" spans="2:6" ht="12.75">
      <c r="B126" s="22" t="s">
        <v>76</v>
      </c>
      <c r="C126" s="1" t="s">
        <v>37</v>
      </c>
      <c r="D126" s="17">
        <v>350</v>
      </c>
      <c r="E126" s="20" t="s">
        <v>75</v>
      </c>
      <c r="F126" s="40">
        <v>50</v>
      </c>
    </row>
    <row r="127" spans="2:6" s="10" customFormat="1" ht="12.75">
      <c r="B127" s="3" t="s">
        <v>38</v>
      </c>
      <c r="C127" s="7" t="s">
        <v>39</v>
      </c>
      <c r="D127" s="18"/>
      <c r="E127" s="21"/>
      <c r="F127" s="41">
        <f>F128</f>
        <v>50</v>
      </c>
    </row>
    <row r="128" spans="2:6" ht="25.5">
      <c r="B128" s="16" t="s">
        <v>53</v>
      </c>
      <c r="C128" s="1" t="s">
        <v>39</v>
      </c>
      <c r="D128" s="17">
        <v>244</v>
      </c>
      <c r="E128" s="20"/>
      <c r="F128" s="40">
        <f>F129</f>
        <v>50</v>
      </c>
    </row>
    <row r="129" spans="2:6" ht="12.75">
      <c r="B129" s="22" t="s">
        <v>76</v>
      </c>
      <c r="C129" s="1" t="s">
        <v>39</v>
      </c>
      <c r="D129" s="17">
        <v>244</v>
      </c>
      <c r="E129" s="20" t="s">
        <v>75</v>
      </c>
      <c r="F129" s="40">
        <v>50</v>
      </c>
    </row>
    <row r="130" spans="2:6" ht="25.5">
      <c r="B130" s="3" t="s">
        <v>172</v>
      </c>
      <c r="C130" s="7" t="s">
        <v>173</v>
      </c>
      <c r="D130" s="18"/>
      <c r="E130" s="21"/>
      <c r="F130" s="41">
        <f>F131</f>
        <v>400</v>
      </c>
    </row>
    <row r="131" spans="2:6" ht="25.5">
      <c r="B131" s="16" t="s">
        <v>53</v>
      </c>
      <c r="C131" s="2" t="s">
        <v>173</v>
      </c>
      <c r="D131" s="23">
        <v>244</v>
      </c>
      <c r="E131" s="24"/>
      <c r="F131" s="40">
        <f>F132</f>
        <v>400</v>
      </c>
    </row>
    <row r="132" spans="2:6" ht="12.75">
      <c r="B132" s="6" t="s">
        <v>85</v>
      </c>
      <c r="C132" s="2" t="s">
        <v>173</v>
      </c>
      <c r="D132" s="23">
        <v>244</v>
      </c>
      <c r="E132" s="24" t="s">
        <v>84</v>
      </c>
      <c r="F132" s="40">
        <v>400</v>
      </c>
    </row>
    <row r="133" spans="2:6" ht="25.5">
      <c r="B133" s="15" t="s">
        <v>50</v>
      </c>
      <c r="C133" s="7" t="s">
        <v>171</v>
      </c>
      <c r="D133" s="17"/>
      <c r="E133" s="20"/>
      <c r="F133" s="40">
        <f>F134</f>
        <v>800</v>
      </c>
    </row>
    <row r="134" spans="2:6" ht="25.5">
      <c r="B134" s="16" t="s">
        <v>68</v>
      </c>
      <c r="C134" s="1" t="s">
        <v>171</v>
      </c>
      <c r="D134" s="17">
        <v>321</v>
      </c>
      <c r="E134" s="20"/>
      <c r="F134" s="40">
        <f>F135</f>
        <v>800</v>
      </c>
    </row>
    <row r="135" spans="2:6" ht="12.75">
      <c r="B135" s="16" t="s">
        <v>51</v>
      </c>
      <c r="C135" s="1" t="s">
        <v>171</v>
      </c>
      <c r="D135" s="17">
        <v>321</v>
      </c>
      <c r="E135" s="20" t="s">
        <v>52</v>
      </c>
      <c r="F135" s="40">
        <v>800</v>
      </c>
    </row>
    <row r="136" spans="2:6" s="10" customFormat="1" ht="25.5">
      <c r="B136" s="3" t="s">
        <v>41</v>
      </c>
      <c r="C136" s="7" t="s">
        <v>42</v>
      </c>
      <c r="D136" s="18"/>
      <c r="E136" s="21"/>
      <c r="F136" s="41">
        <f>F137</f>
        <v>339.8</v>
      </c>
    </row>
    <row r="137" spans="2:6" ht="25.5">
      <c r="B137" s="16" t="s">
        <v>65</v>
      </c>
      <c r="C137" s="2" t="s">
        <v>42</v>
      </c>
      <c r="D137" s="17">
        <v>121</v>
      </c>
      <c r="E137" s="20"/>
      <c r="F137" s="40">
        <f>F138</f>
        <v>339.8</v>
      </c>
    </row>
    <row r="138" spans="2:6" ht="12.75">
      <c r="B138" s="4" t="s">
        <v>79</v>
      </c>
      <c r="C138" s="2" t="s">
        <v>42</v>
      </c>
      <c r="D138" s="17">
        <v>121</v>
      </c>
      <c r="E138" s="20" t="s">
        <v>78</v>
      </c>
      <c r="F138" s="40">
        <v>339.8</v>
      </c>
    </row>
    <row r="139" spans="2:6" s="10" customFormat="1" ht="12.75">
      <c r="B139" s="3" t="s">
        <v>43</v>
      </c>
      <c r="C139" s="7" t="s">
        <v>44</v>
      </c>
      <c r="D139" s="18"/>
      <c r="E139" s="21"/>
      <c r="F139" s="41">
        <f>F140</f>
        <v>50</v>
      </c>
    </row>
    <row r="140" spans="2:6" s="11" customFormat="1" ht="25.5">
      <c r="B140" s="16" t="s">
        <v>53</v>
      </c>
      <c r="C140" s="1" t="s">
        <v>44</v>
      </c>
      <c r="D140" s="17">
        <v>244</v>
      </c>
      <c r="E140" s="20"/>
      <c r="F140" s="43">
        <f>F141</f>
        <v>50</v>
      </c>
    </row>
    <row r="141" spans="2:6" s="11" customFormat="1" ht="12.75">
      <c r="B141" s="22" t="s">
        <v>76</v>
      </c>
      <c r="C141" s="1" t="s">
        <v>44</v>
      </c>
      <c r="D141" s="17">
        <v>244</v>
      </c>
      <c r="E141" s="20" t="s">
        <v>75</v>
      </c>
      <c r="F141" s="43">
        <v>50</v>
      </c>
    </row>
    <row r="142" spans="2:6" ht="21.75" customHeight="1">
      <c r="B142" s="36" t="s">
        <v>96</v>
      </c>
      <c r="C142" s="23"/>
      <c r="D142" s="17"/>
      <c r="E142" s="20"/>
      <c r="F142" s="40">
        <f>F73+F8</f>
        <v>37949.994999999995</v>
      </c>
    </row>
  </sheetData>
  <mergeCells count="10">
    <mergeCell ref="B6:B7"/>
    <mergeCell ref="F6:F7"/>
    <mergeCell ref="A5:F5"/>
    <mergeCell ref="C6:C7"/>
    <mergeCell ref="D6:D7"/>
    <mergeCell ref="E6:E7"/>
    <mergeCell ref="C1:F1"/>
    <mergeCell ref="C2:F2"/>
    <mergeCell ref="C3:F3"/>
    <mergeCell ref="C4:F4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scale="96" r:id="rId1"/>
  <rowBreaks count="2" manualBreakCount="2">
    <brk id="88" max="5" man="1"/>
    <brk id="1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E32" sqref="E32"/>
    </sheetView>
  </sheetViews>
  <sheetFormatPr defaultColWidth="9.00390625" defaultRowHeight="12.75"/>
  <cols>
    <col min="5" max="5" width="16.125" style="32" customWidth="1"/>
    <col min="6" max="6" width="9.125" style="32" customWidth="1"/>
    <col min="7" max="7" width="9.125" style="33" customWidth="1"/>
  </cols>
  <sheetData>
    <row r="2" spans="2:4" ht="12.75">
      <c r="B2" s="25" t="s">
        <v>97</v>
      </c>
      <c r="C2" s="25"/>
      <c r="D2" s="26">
        <f>D3+D4+D6+D7+D5</f>
        <v>10248.514</v>
      </c>
    </row>
    <row r="3" spans="2:6" ht="12.75">
      <c r="B3" s="6"/>
      <c r="C3" s="27" t="s">
        <v>60</v>
      </c>
      <c r="D3" s="28">
        <v>380</v>
      </c>
      <c r="E3" s="32">
        <f>'прил 6.1'!F97</f>
        <v>468</v>
      </c>
      <c r="F3" s="32">
        <f>D3-E3</f>
        <v>-88</v>
      </c>
    </row>
    <row r="4" spans="2:6" ht="12.75">
      <c r="B4" s="6"/>
      <c r="C4" s="27" t="s">
        <v>64</v>
      </c>
      <c r="D4" s="28">
        <v>8788.514</v>
      </c>
      <c r="E4" s="32" t="e">
        <f>'прил 6.1'!F78+'прил 6.1'!F81+'прил 6.1'!F84+'прил 6.1'!#REF!+'прил 6.1'!F88++'прил 6.1'!F90+'прил 6.1'!F92+'прил 6.1'!#REF!+'прил 6.1'!F94+'прил 6.1'!F108+'прил 6.1'!F111+'прил 6.1'!#REF!+'прил 6.1'!F114+'прил 6.1'!F117+'прил 6.1'!F105</f>
        <v>#REF!</v>
      </c>
      <c r="F4" s="32" t="e">
        <f>D4-E4</f>
        <v>#REF!</v>
      </c>
    </row>
    <row r="5" spans="2:6" ht="12.75">
      <c r="B5" s="29"/>
      <c r="C5" s="30" t="s">
        <v>71</v>
      </c>
      <c r="D5" s="31">
        <v>250</v>
      </c>
      <c r="E5" s="32" t="e">
        <f>'прил 6.1'!#REF!</f>
        <v>#REF!</v>
      </c>
      <c r="F5" s="32" t="e">
        <f aca="true" t="shared" si="0" ref="F5:F31">D5-E5</f>
        <v>#REF!</v>
      </c>
    </row>
    <row r="6" spans="2:6" ht="12.75">
      <c r="B6" s="29"/>
      <c r="C6" s="30" t="s">
        <v>72</v>
      </c>
      <c r="D6" s="31">
        <v>100</v>
      </c>
      <c r="E6" s="32">
        <f>'прил 6.1'!F120</f>
        <v>100</v>
      </c>
      <c r="F6" s="32">
        <f t="shared" si="0"/>
        <v>0</v>
      </c>
    </row>
    <row r="7" spans="2:6" ht="12.75">
      <c r="B7" s="29"/>
      <c r="C7" s="30" t="s">
        <v>75</v>
      </c>
      <c r="D7" s="31">
        <v>730</v>
      </c>
      <c r="E7" s="32" t="e">
        <f>'прил 6.1'!F141+'прил 6.1'!F129+'прил 6.1'!F126+'прил 6.1'!F123+'прил 6.1'!#REF!</f>
        <v>#REF!</v>
      </c>
      <c r="F7" s="32" t="e">
        <f t="shared" si="0"/>
        <v>#REF!</v>
      </c>
    </row>
    <row r="8" spans="2:6" ht="12.75">
      <c r="B8" s="25" t="s">
        <v>98</v>
      </c>
      <c r="C8" s="27"/>
      <c r="D8" s="26">
        <f>D9</f>
        <v>304.465</v>
      </c>
      <c r="F8" s="32">
        <f t="shared" si="0"/>
        <v>304.465</v>
      </c>
    </row>
    <row r="9" spans="2:6" ht="12.75">
      <c r="B9" s="6"/>
      <c r="C9" s="27" t="s">
        <v>78</v>
      </c>
      <c r="D9" s="28">
        <v>304.465</v>
      </c>
      <c r="E9" s="32" t="e">
        <f>'прил 6.1'!F138+'прил 6.1'!#REF!</f>
        <v>#REF!</v>
      </c>
      <c r="F9" s="32" t="e">
        <f t="shared" si="0"/>
        <v>#REF!</v>
      </c>
    </row>
    <row r="10" spans="2:6" ht="12.75">
      <c r="B10" s="25" t="s">
        <v>99</v>
      </c>
      <c r="C10" s="25"/>
      <c r="D10" s="26">
        <f>D11+D12</f>
        <v>550</v>
      </c>
      <c r="F10" s="32">
        <f t="shared" si="0"/>
        <v>550</v>
      </c>
    </row>
    <row r="11" spans="2:6" ht="12.75">
      <c r="B11" s="6"/>
      <c r="C11" s="27" t="s">
        <v>81</v>
      </c>
      <c r="D11" s="28">
        <v>350</v>
      </c>
      <c r="E11" s="32" t="e">
        <f>'прил 6.1'!#REF!</f>
        <v>#REF!</v>
      </c>
      <c r="F11" s="32" t="e">
        <f t="shared" si="0"/>
        <v>#REF!</v>
      </c>
    </row>
    <row r="12" spans="2:6" ht="12.75">
      <c r="B12" s="6"/>
      <c r="C12" s="27" t="s">
        <v>80</v>
      </c>
      <c r="D12" s="28">
        <v>200</v>
      </c>
      <c r="E12" s="32" t="e">
        <f>'прил 6.1'!#REF!</f>
        <v>#REF!</v>
      </c>
      <c r="F12" s="32" t="e">
        <f t="shared" si="0"/>
        <v>#REF!</v>
      </c>
    </row>
    <row r="13" spans="2:6" ht="12.75">
      <c r="B13" s="25" t="s">
        <v>100</v>
      </c>
      <c r="C13" s="25"/>
      <c r="D13" s="26">
        <f>D15+D14+D16+D17</f>
        <v>1420</v>
      </c>
      <c r="F13" s="32">
        <f t="shared" si="0"/>
        <v>1420</v>
      </c>
    </row>
    <row r="14" spans="2:6" ht="12.75">
      <c r="B14" s="25"/>
      <c r="C14" s="27" t="s">
        <v>82</v>
      </c>
      <c r="D14" s="28">
        <v>18</v>
      </c>
      <c r="E14" s="32" t="e">
        <f>'прил 6.1'!#REF!</f>
        <v>#REF!</v>
      </c>
      <c r="F14" s="32" t="e">
        <f t="shared" si="0"/>
        <v>#REF!</v>
      </c>
    </row>
    <row r="15" spans="2:6" ht="12.75">
      <c r="B15" s="6"/>
      <c r="C15" s="27" t="s">
        <v>83</v>
      </c>
      <c r="D15" s="28">
        <v>900</v>
      </c>
      <c r="E15" s="32" t="e">
        <f>'прил 6.1'!#REF!</f>
        <v>#REF!</v>
      </c>
      <c r="F15" s="32" t="e">
        <f t="shared" si="0"/>
        <v>#REF!</v>
      </c>
    </row>
    <row r="16" spans="2:6" ht="12.75">
      <c r="B16" s="6"/>
      <c r="C16" s="27" t="s">
        <v>84</v>
      </c>
      <c r="D16" s="28">
        <v>400</v>
      </c>
      <c r="E16" s="32" t="e">
        <f>'прил 6.1'!#REF!</f>
        <v>#REF!</v>
      </c>
      <c r="F16" s="32" t="e">
        <f t="shared" si="0"/>
        <v>#REF!</v>
      </c>
    </row>
    <row r="17" spans="2:6" ht="12.75">
      <c r="B17" s="6"/>
      <c r="C17" s="27" t="s">
        <v>86</v>
      </c>
      <c r="D17" s="28">
        <v>102</v>
      </c>
      <c r="E17" s="32" t="e">
        <f>'прил 6.1'!#REF!</f>
        <v>#REF!</v>
      </c>
      <c r="F17" s="32" t="e">
        <f t="shared" si="0"/>
        <v>#REF!</v>
      </c>
    </row>
    <row r="18" spans="2:6" ht="12.75">
      <c r="B18" s="25" t="s">
        <v>101</v>
      </c>
      <c r="C18" s="25"/>
      <c r="D18" s="26">
        <f>SUM(D19:D20)+D21+D22</f>
        <v>8781.05</v>
      </c>
      <c r="F18" s="32">
        <f t="shared" si="0"/>
        <v>8781.05</v>
      </c>
    </row>
    <row r="19" spans="2:6" ht="12.75">
      <c r="B19" s="6"/>
      <c r="C19" s="27" t="s">
        <v>87</v>
      </c>
      <c r="D19" s="28">
        <v>1130</v>
      </c>
      <c r="E19" s="32" t="e">
        <f>'прил 6.1'!#REF!+'прил 6.1'!#REF!+'прил 6.1'!#REF!</f>
        <v>#REF!</v>
      </c>
      <c r="F19" s="32" t="e">
        <f t="shared" si="0"/>
        <v>#REF!</v>
      </c>
    </row>
    <row r="20" spans="2:6" ht="12.75">
      <c r="B20" s="6"/>
      <c r="C20" s="27" t="s">
        <v>88</v>
      </c>
      <c r="D20" s="28">
        <v>1100</v>
      </c>
      <c r="E20" s="32" t="e">
        <f>'прил 6.1'!#REF!</f>
        <v>#REF!</v>
      </c>
      <c r="F20" s="32" t="e">
        <f t="shared" si="0"/>
        <v>#REF!</v>
      </c>
    </row>
    <row r="21" spans="2:6" ht="12.75">
      <c r="B21" s="6"/>
      <c r="C21" s="27" t="s">
        <v>89</v>
      </c>
      <c r="D21" s="28">
        <v>2858.05</v>
      </c>
      <c r="E21" s="32" t="e">
        <f>'прил 6.1'!#REF!+'прил 6.1'!#REF!+'прил 6.1'!#REF!+'прил 6.1'!#REF!+'прил 6.1'!#REF!+'прил 6.1'!#REF!+'прил 6.1'!#REF!+'прил 6.1'!#REF!</f>
        <v>#REF!</v>
      </c>
      <c r="F21" s="32" t="e">
        <f t="shared" si="0"/>
        <v>#REF!</v>
      </c>
    </row>
    <row r="22" spans="2:6" ht="12.75">
      <c r="B22" s="6"/>
      <c r="C22" s="27" t="s">
        <v>95</v>
      </c>
      <c r="D22" s="28">
        <v>3693</v>
      </c>
      <c r="E22" s="32" t="e">
        <f>'прил 6.1'!#REF!+'прил 6.1'!#REF!+'прил 6.1'!#REF!</f>
        <v>#REF!</v>
      </c>
      <c r="F22" s="32" t="e">
        <f t="shared" si="0"/>
        <v>#REF!</v>
      </c>
    </row>
    <row r="23" spans="2:6" ht="12.75">
      <c r="B23" s="25" t="s">
        <v>102</v>
      </c>
      <c r="C23" s="25"/>
      <c r="D23" s="26">
        <f>SUM(D24:D24)</f>
        <v>90</v>
      </c>
      <c r="F23" s="32">
        <f t="shared" si="0"/>
        <v>90</v>
      </c>
    </row>
    <row r="24" spans="2:6" ht="12.75">
      <c r="B24" s="6"/>
      <c r="C24" s="27" t="s">
        <v>90</v>
      </c>
      <c r="D24" s="28">
        <v>90</v>
      </c>
      <c r="E24" s="32" t="e">
        <f>'прил 6.1'!#REF!</f>
        <v>#REF!</v>
      </c>
      <c r="F24" s="32" t="e">
        <f t="shared" si="0"/>
        <v>#REF!</v>
      </c>
    </row>
    <row r="25" spans="2:6" ht="12.75">
      <c r="B25" s="25" t="s">
        <v>103</v>
      </c>
      <c r="C25" s="25"/>
      <c r="D25" s="26">
        <f>SUM(D26:D26)</f>
        <v>7381</v>
      </c>
      <c r="F25" s="32">
        <f t="shared" si="0"/>
        <v>7381</v>
      </c>
    </row>
    <row r="26" spans="2:6" ht="12.75">
      <c r="B26" s="6"/>
      <c r="C26" s="27" t="s">
        <v>91</v>
      </c>
      <c r="D26" s="28">
        <v>7381</v>
      </c>
      <c r="E26" s="32" t="e">
        <f>'прил 6.1'!#REF!+'прил 6.1'!#REF!+'прил 6.1'!#REF!+'прил 6.1'!#REF!+'прил 6.1'!#REF!+'прил 6.1'!#REF!+'прил 6.1'!#REF!</f>
        <v>#REF!</v>
      </c>
      <c r="F26" s="32" t="e">
        <f t="shared" si="0"/>
        <v>#REF!</v>
      </c>
    </row>
    <row r="27" spans="2:6" ht="12.75">
      <c r="B27" s="9">
        <v>1000</v>
      </c>
      <c r="C27" s="27"/>
      <c r="D27" s="26">
        <f>D28</f>
        <v>700</v>
      </c>
      <c r="F27" s="32">
        <f t="shared" si="0"/>
        <v>700</v>
      </c>
    </row>
    <row r="28" spans="2:6" ht="12.75">
      <c r="B28" s="6"/>
      <c r="C28" s="27" t="s">
        <v>52</v>
      </c>
      <c r="D28" s="28">
        <v>700</v>
      </c>
      <c r="E28" s="32" t="e">
        <f>'прил 6.1'!#REF!</f>
        <v>#REF!</v>
      </c>
      <c r="F28" s="32" t="e">
        <f t="shared" si="0"/>
        <v>#REF!</v>
      </c>
    </row>
    <row r="29" spans="2:6" ht="12.75">
      <c r="B29" s="25" t="s">
        <v>104</v>
      </c>
      <c r="C29" s="25"/>
      <c r="D29" s="26">
        <f>D30</f>
        <v>3672</v>
      </c>
      <c r="F29" s="32">
        <f t="shared" si="0"/>
        <v>3672</v>
      </c>
    </row>
    <row r="30" spans="2:6" ht="12.75">
      <c r="B30" s="6"/>
      <c r="C30" s="27" t="s">
        <v>94</v>
      </c>
      <c r="D30" s="28">
        <v>3672</v>
      </c>
      <c r="E30" s="32" t="e">
        <f>'прил 6.1'!#REF!+'прил 6.1'!#REF!+'прил 6.1'!#REF!+'прил 6.1'!#REF!+'прил 6.1'!#REF!</f>
        <v>#REF!</v>
      </c>
      <c r="F30" s="32" t="e">
        <f t="shared" si="0"/>
        <v>#REF!</v>
      </c>
    </row>
    <row r="31" spans="2:6" ht="12.75">
      <c r="B31" s="5"/>
      <c r="C31" s="25"/>
      <c r="D31" s="26">
        <f>SUM(D2+D10+D13+D18+D23+D25+D29+D8)+D27</f>
        <v>33147.028999999995</v>
      </c>
      <c r="E31" s="32" t="e">
        <f>SUM(E2:E30)</f>
        <v>#REF!</v>
      </c>
      <c r="F31" s="32" t="e">
        <f t="shared" si="0"/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dgp_072</cp:lastModifiedBy>
  <cp:lastPrinted>2014-12-17T15:40:27Z</cp:lastPrinted>
  <dcterms:created xsi:type="dcterms:W3CDTF">2013-12-25T17:55:41Z</dcterms:created>
  <dcterms:modified xsi:type="dcterms:W3CDTF">2014-12-17T15:47:17Z</dcterms:modified>
  <cp:category/>
  <cp:version/>
  <cp:contentType/>
  <cp:contentStatus/>
</cp:coreProperties>
</file>