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<sst xmlns="http://schemas.openxmlformats.org/spreadsheetml/2006/main" count="566" uniqueCount="316">
  <si>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</si>
  <si>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</si>
  <si>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</si>
  <si>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</si>
  <si>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</si>
  <si>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</si>
  <si>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</si>
  <si>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</si>
  <si>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</si>
  <si>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</si>
  <si>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</si>
  <si>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</si>
  <si>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</si>
  <si>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</si>
  <si>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</si>
  <si>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</si>
  <si>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</si>
  <si>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</si>
  <si>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</si>
  <si>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</si>
  <si>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</si>
  <si>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</si>
  <si>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</si>
  <si>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</si>
  <si>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</si>
  <si>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</si>
  <si>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</si>
  <si>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</si>
  <si>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</si>
  <si>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</si>
  <si>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</si>
  <si>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</si>
  <si>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</si>
  <si>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</si>
  <si>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</si>
  <si>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</si>
  <si>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</si>
  <si>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</si>
  <si>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</si>
  <si>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</si>
  <si>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</si>
  <si>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</si>
  <si>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</si>
  <si>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</si>
  <si>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</si>
  <si>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</si>
  <si>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</si>
  <si>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</si>
  <si>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</si>
  <si>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</si>
  <si>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</si>
  <si>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</si>
  <si>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</si>
  <si>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</si>
  <si>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</si>
  <si>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</si>
  <si>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</si>
  <si>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</si>
  <si>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</si>
  <si>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</si>
  <si>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</si>
  <si>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</si>
  <si>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</si>
  <si>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</si>
  <si>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</si>
  <si>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</si>
  <si>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</si>
  <si>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</si>
  <si>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</si>
  <si>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</si>
  <si>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</si>
  <si>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</si>
  <si>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</si>
  <si>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</si>
  <si>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</si>
  <si>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</si>
  <si>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</si>
  <si>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</si>
  <si>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</si>
  <si>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</si>
  <si>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</si>
  <si>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</si>
  <si>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</si>
  <si>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</si>
  <si>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</si>
  <si>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</si>
  <si>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</si>
  <si>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</si>
  <si>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</si>
  <si>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</si>
  <si>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</si>
  <si>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</si>
  <si>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</si>
  <si>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</si>
  <si>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</si>
  <si>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</si>
  <si>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</si>
  <si>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</si>
  <si>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</si>
  <si>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</si>
  <si>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</si>
  <si>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</si>
  <si>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</si>
  <si>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</si>
  <si>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</si>
  <si>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</si>
  <si>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</si>
  <si>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</si>
  <si>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</si>
  <si>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</si>
  <si>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</si>
  <si>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</si>
  <si>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</si>
  <si>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</si>
  <si>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</si>
  <si>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</si>
  <si>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</si>
  <si>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</si>
  <si>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</si>
  <si>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</si>
  <si>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</si>
  <si>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</si>
  <si>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</si>
  <si>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</si>
  <si>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</si>
  <si>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</si>
  <si>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</si>
  <si>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</si>
  <si>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</si>
  <si>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</si>
  <si>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</si>
  <si>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</si>
  <si>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</si>
  <si>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</si>
  <si>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</si>
  <si>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</si>
  <si>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</si>
  <si>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</si>
  <si>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</si>
  <si>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</si>
  <si>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</si>
  <si>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</si>
  <si>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</si>
  <si>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</si>
  <si>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</si>
  <si>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</si>
  <si>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</si>
  <si>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</si>
  <si>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</si>
  <si>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</si>
  <si>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</si>
  <si>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</si>
  <si>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</si>
  <si>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</si>
  <si>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</si>
  <si>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</si>
  <si>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</si>
  <si>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</si>
  <si>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</si>
  <si>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</si>
  <si>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</si>
  <si>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</si>
  <si>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</si>
  <si>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</si>
  <si>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</si>
  <si>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</si>
  <si>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</si>
  <si>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</si>
  <si>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</si>
  <si>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</si>
  <si>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</si>
  <si>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</si>
  <si>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</si>
  <si>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</si>
  <si>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</si>
  <si>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</si>
  <si>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</si>
  <si>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</si>
  <si>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</si>
  <si>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</si>
  <si>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</si>
  <si>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</si>
  <si>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</si>
  <si>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</si>
  <si>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</si>
  <si>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</si>
  <si>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</si>
  <si>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</si>
  <si>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</si>
  <si>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</si>
  <si>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</si>
  <si>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</si>
  <si>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</si>
  <si>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</si>
  <si>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</si>
  <si>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</si>
  <si>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</si>
  <si>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</si>
  <si>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</si>
  <si>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</si>
  <si>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</si>
  <si>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</si>
  <si>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</si>
  <si>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</si>
  <si>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</si>
  <si>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</si>
  <si>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</si>
  <si>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</si>
  <si>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</si>
  <si>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</si>
  <si>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</si>
  <si>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</si>
  <si>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</si>
  <si>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</si>
  <si>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</si>
  <si>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</si>
  <si>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</si>
  <si>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</si>
  <si>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</si>
  <si>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</si>
  <si>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</si>
  <si>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</si>
  <si>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</si>
  <si>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</si>
  <si>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</si>
  <si>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</si>
  <si>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</si>
  <si>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</si>
  <si>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</si>
  <si>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</si>
  <si>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</si>
  <si>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</si>
  <si>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</si>
  <si>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</si>
  <si>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</si>
  <si>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</si>
  <si>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</si>
  <si>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</si>
  <si>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</si>
  <si>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</si>
  <si>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</si>
  <si>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</si>
  <si>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</si>
  <si>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</si>
  <si>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</si>
  <si>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</si>
  <si>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</si>
  <si>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</si>
  <si>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</si>
  <si>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</si>
  <si>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</si>
  <si>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</si>
  <si>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</si>
  <si>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</si>
  <si>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</si>
  <si>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</si>
  <si>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</si>
  <si>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</si>
  <si>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</si>
  <si>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</si>
  <si>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</si>
  <si>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</si>
  <si>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</si>
  <si>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</si>
  <si>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</si>
  <si>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</si>
  <si>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</si>
  <si>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</si>
  <si>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</si>
  <si>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</si>
  <si>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ПОКАЗАТЕЛИ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</si>
  <si>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</si>
  <si>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</si>
  <si>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</si>
  <si>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</si>
  <si>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</si>
  <si>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</si>
  <si>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</si>
  <si>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</si>
  <si>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</si>
  <si>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</si>
  <si>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</si>
  <si>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</si>
  <si>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</si>
  <si>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</si>
  <si>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</si>
  <si>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</si>
  <si>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</si>
  <si>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</si>
  <si>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</si>
  <si>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</si>
  <si>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</si>
  <si>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</si>
  <si>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</si>
  <si>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</si>
  <si>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</si>
  <si>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</si>
  <si>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2016 г.</t>
  </si>
  <si>
    <t xml:space="preserve"> на 2015 и на плановый период 2016 и 2017 годов</t>
  </si>
  <si>
    <t xml:space="preserve">    2014 год</t>
  </si>
  <si>
    <t>2017 г.</t>
  </si>
  <si>
    <t xml:space="preserve">ОСНОВНЫЕ ПОКАЗАТЕЛИ ПРОГНОЗА </t>
  </si>
  <si>
    <t>СОЦИАЛЬНО-ЭКОНОМИЧЕСКОГО РАЗВИТИЯ</t>
  </si>
  <si>
    <t>_____________________________________</t>
  </si>
  <si>
    <t>МУНИЦИПАЛЬНОГО ОБРАЗОВАНИЯ ДРУЖНОГОРСКОЕ</t>
  </si>
  <si>
    <t xml:space="preserve">ГОРОДСКОЕ ПОСЕЛЕНИЕ ГАТЧИНСКОГО </t>
  </si>
  <si>
    <t>МУНИЦИПАЛЬНОГО РАЙОНА ЛЕНИНГРАДСКОЙ ОБЛАСТИ</t>
  </si>
  <si>
    <t xml:space="preserve">  - сельское хозяйство</t>
  </si>
  <si>
    <t xml:space="preserve">  - обрабатывающие производства</t>
  </si>
  <si>
    <r>
      <t xml:space="preserve">   - </t>
    </r>
    <r>
      <rPr>
        <sz val="12"/>
        <rFont val="Arial Cyr"/>
        <family val="0"/>
      </rPr>
      <t>сельское хозяйство</t>
    </r>
  </si>
  <si>
    <r>
      <t xml:space="preserve">   -</t>
    </r>
    <r>
      <rPr>
        <sz val="12"/>
        <rFont val="Arial Cyr"/>
        <family val="0"/>
      </rPr>
      <t xml:space="preserve"> обрабатывающие производства</t>
    </r>
  </si>
  <si>
    <r>
      <t xml:space="preserve">   - </t>
    </r>
    <r>
      <rPr>
        <sz val="12"/>
        <rFont val="Arial Cyr"/>
        <family val="0"/>
      </rPr>
      <t>оптовая и розничная торговля</t>
    </r>
  </si>
  <si>
    <r>
      <t xml:space="preserve">   - </t>
    </r>
    <r>
      <rPr>
        <sz val="12"/>
        <rFont val="Arial Cyr"/>
        <family val="0"/>
      </rPr>
      <t>транспорт и связь</t>
    </r>
  </si>
  <si>
    <r>
      <t xml:space="preserve">   - </t>
    </r>
    <r>
      <rPr>
        <sz val="12"/>
        <rFont val="Arial Cyr"/>
        <family val="0"/>
      </rPr>
      <t>государственное управление</t>
    </r>
  </si>
  <si>
    <r>
      <t xml:space="preserve">   - </t>
    </r>
    <r>
      <rPr>
        <sz val="12"/>
        <rFont val="Arial Cyr"/>
        <family val="0"/>
      </rPr>
      <t>образование</t>
    </r>
  </si>
  <si>
    <r>
      <t xml:space="preserve">   - </t>
    </r>
    <r>
      <rPr>
        <sz val="12"/>
        <rFont val="Arial Cyr"/>
        <family val="0"/>
      </rPr>
      <t>предостав проч коммун, Соц, перс услуг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</si>
</sst>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haroni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left" vertical="justify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8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9" fillId="0" borderId="38" xfId="0" applyFont="1" applyFill="1" applyBorder="1" applyAlignment="1" applyProtection="1">
      <alignment horizontal="left" vertical="center" wrapText="1" indent="1"/>
      <protection/>
    </xf>
    <xf numFmtId="0" fontId="9" fillId="0" borderId="38" xfId="0" applyFont="1" applyFill="1" applyBorder="1" applyAlignment="1" applyProtection="1">
      <alignment horizontal="left" wrapText="1" indent="1"/>
      <protection/>
    </xf>
    <xf numFmtId="0" fontId="9" fillId="0" borderId="38" xfId="0" applyFont="1" applyFill="1" applyBorder="1" applyAlignment="1" applyProtection="1">
      <alignment horizontal="left" vertical="center" wrapText="1" indent="2"/>
      <protection/>
    </xf>
    <xf numFmtId="0" fontId="9" fillId="0" borderId="39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0" fontId="4" fillId="33" borderId="42" xfId="0" applyFont="1" applyFill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34" borderId="42" xfId="0" applyFont="1" applyFill="1" applyBorder="1" applyAlignment="1" applyProtection="1">
      <alignment horizontal="left" vertical="center" wrapText="1"/>
      <protection/>
    </xf>
    <xf numFmtId="0" fontId="5" fillId="34" borderId="42" xfId="0" applyFont="1" applyFill="1" applyBorder="1" applyAlignment="1" applyProtection="1">
      <alignment horizontal="left" vertical="center" wrapText="1"/>
      <protection/>
    </xf>
    <xf numFmtId="0" fontId="4" fillId="33" borderId="42" xfId="0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4" fillId="33" borderId="41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5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53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44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4" xfId="0" applyFont="1" applyBorder="1" applyAlignment="1" quotePrefix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4" fillId="0" borderId="38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>
      <alignment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4" fillId="0" borderId="28" xfId="0" applyFont="1" applyBorder="1" applyAlignment="1" quotePrefix="1">
      <alignment horizontal="left" vertical="top" wrapText="1"/>
    </xf>
    <xf numFmtId="0" fontId="4" fillId="0" borderId="38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16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6" xfId="0" applyFont="1" applyBorder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4" fillId="0" borderId="35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top" wrapText="1"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Border="1" applyAlignment="1">
      <alignment horizontal="center" vertical="justify"/>
    </xf>
    <xf numFmtId="0" fontId="4" fillId="0" borderId="44" xfId="0" applyFont="1" applyBorder="1" applyAlignment="1">
      <alignment/>
    </xf>
    <xf numFmtId="0" fontId="5" fillId="0" borderId="41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9" fontId="4" fillId="0" borderId="41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vertical="top" wrapText="1"/>
    </xf>
    <xf numFmtId="0" fontId="4" fillId="0" borderId="27" xfId="0" applyFont="1" applyBorder="1" applyAlignment="1" quotePrefix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top" wrapText="1"/>
    </xf>
    <xf numFmtId="0" fontId="5" fillId="0" borderId="4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5" fillId="0" borderId="5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2" xfId="0" applyFont="1" applyBorder="1" applyAlignment="1">
      <alignment/>
    </xf>
    <xf numFmtId="0" fontId="7" fillId="0" borderId="5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9" xfId="0" applyFont="1" applyBorder="1" applyAlignment="1" quotePrefix="1">
      <alignment horizontal="left" vertical="top" wrapText="1"/>
    </xf>
    <xf numFmtId="0" fontId="4" fillId="0" borderId="60" xfId="0" applyFont="1" applyBorder="1" applyAlignment="1">
      <alignment vertical="top" wrapText="1"/>
    </xf>
    <xf numFmtId="0" fontId="4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85" fontId="4" fillId="0" borderId="26" xfId="0" applyNumberFormat="1" applyFont="1" applyBorder="1" applyAlignment="1">
      <alignment horizontal="center"/>
    </xf>
    <xf numFmtId="185" fontId="4" fillId="0" borderId="61" xfId="0" applyNumberFormat="1" applyFont="1" applyBorder="1" applyAlignment="1">
      <alignment horizontal="center"/>
    </xf>
    <xf numFmtId="185" fontId="4" fillId="0" borderId="19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center"/>
    </xf>
    <xf numFmtId="180" fontId="4" fillId="0" borderId="27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center"/>
    </xf>
    <xf numFmtId="185" fontId="4" fillId="0" borderId="22" xfId="0" applyNumberFormat="1" applyFont="1" applyBorder="1" applyAlignment="1">
      <alignment horizontal="center"/>
    </xf>
    <xf numFmtId="185" fontId="4" fillId="0" borderId="2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center"/>
    </xf>
    <xf numFmtId="180" fontId="4" fillId="0" borderId="25" xfId="0" applyNumberFormat="1" applyFont="1" applyBorder="1" applyAlignment="1">
      <alignment horizontal="center"/>
    </xf>
    <xf numFmtId="3" fontId="0" fillId="0" borderId="21" xfId="0" applyNumberForma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42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80" fontId="0" fillId="0" borderId="27" xfId="0" applyNumberFormat="1" applyBorder="1" applyAlignment="1">
      <alignment/>
    </xf>
    <xf numFmtId="180" fontId="4" fillId="0" borderId="35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1" fillId="0" borderId="27" xfId="0" applyFont="1" applyBorder="1" applyAlignment="1">
      <alignment/>
    </xf>
    <xf numFmtId="180" fontId="0" fillId="0" borderId="35" xfId="0" applyNumberFormat="1" applyBorder="1" applyAlignment="1">
      <alignment/>
    </xf>
    <xf numFmtId="180" fontId="4" fillId="33" borderId="4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Alignment="1">
      <alignment/>
    </xf>
    <xf numFmtId="180" fontId="0" fillId="0" borderId="17" xfId="0" applyNumberFormat="1" applyBorder="1" applyAlignment="1">
      <alignment/>
    </xf>
    <xf numFmtId="180" fontId="1" fillId="0" borderId="27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0" fillId="0" borderId="17" xfId="0" applyNumberFormat="1" applyBorder="1" applyAlignment="1">
      <alignment vertical="top" wrapText="1"/>
    </xf>
    <xf numFmtId="180" fontId="0" fillId="0" borderId="27" xfId="0" applyNumberFormat="1" applyBorder="1" applyAlignment="1">
      <alignment vertical="top" wrapText="1"/>
    </xf>
    <xf numFmtId="1" fontId="0" fillId="0" borderId="17" xfId="0" applyNumberFormat="1" applyBorder="1" applyAlignment="1">
      <alignment vertical="top" wrapText="1"/>
    </xf>
    <xf numFmtId="1" fontId="0" fillId="0" borderId="27" xfId="0" applyNumberFormat="1" applyBorder="1" applyAlignment="1">
      <alignment vertical="top" wrapText="1"/>
    </xf>
    <xf numFmtId="0" fontId="5" fillId="0" borderId="43" xfId="0" applyFont="1" applyBorder="1" applyAlignment="1">
      <alignment horizontal="center"/>
    </xf>
    <xf numFmtId="0" fontId="4" fillId="0" borderId="41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" fillId="0" borderId="58" xfId="0" applyFont="1" applyBorder="1" applyAlignment="1">
      <alignment horizontal="center"/>
    </xf>
    <xf numFmtId="0" fontId="4" fillId="0" borderId="40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3" fontId="0" fillId="0" borderId="27" xfId="0" applyNumberFormat="1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48"/>
  <sheetViews>
    <sheetView tabSelected="1" view="pageBreakPreview" zoomScaleNormal="75" zoomScaleSheetLayoutView="100" workbookViewId="0" topLeftCell="A1">
      <selection activeCell="F41" sqref="F41"/>
    </sheetView>
  </sheetViews>
  <sheetFormatPr defaultColWidth="9.00390625" defaultRowHeight="12.75"/>
  <cols>
    <col min="1" max="16384" width="9.125" style="145" customWidth="1"/>
  </cols>
  <sheetData>
    <row r="16" spans="1:9" ht="15.75">
      <c r="A16" s="295" t="s">
        <v>301</v>
      </c>
      <c r="B16" s="295"/>
      <c r="C16" s="295"/>
      <c r="D16" s="295"/>
      <c r="E16" s="295"/>
      <c r="F16" s="295"/>
      <c r="G16" s="295"/>
      <c r="H16" s="295"/>
      <c r="I16" s="295"/>
    </row>
    <row r="17" spans="1:9" ht="15.75">
      <c r="A17" s="235"/>
      <c r="B17" s="235"/>
      <c r="C17" s="235"/>
      <c r="D17" s="235"/>
      <c r="E17" s="235"/>
      <c r="F17" s="235"/>
      <c r="G17" s="235"/>
      <c r="H17" s="235"/>
      <c r="I17" s="235"/>
    </row>
    <row r="18" spans="1:9" ht="15.75">
      <c r="A18" s="295" t="s">
        <v>302</v>
      </c>
      <c r="B18" s="295"/>
      <c r="C18" s="295"/>
      <c r="D18" s="295"/>
      <c r="E18" s="295"/>
      <c r="F18" s="295"/>
      <c r="G18" s="295"/>
      <c r="H18" s="295"/>
      <c r="I18" s="295"/>
    </row>
    <row r="19" spans="1:9" ht="15.75">
      <c r="A19" s="236"/>
      <c r="B19" s="236"/>
      <c r="C19" s="236"/>
      <c r="D19" s="236"/>
      <c r="E19" s="236"/>
      <c r="F19" s="236"/>
      <c r="G19" s="236"/>
      <c r="H19" s="235"/>
      <c r="I19" s="235"/>
    </row>
    <row r="20" spans="1:9" ht="15.75">
      <c r="A20" s="295" t="s">
        <v>304</v>
      </c>
      <c r="B20" s="295"/>
      <c r="C20" s="295"/>
      <c r="D20" s="295"/>
      <c r="E20" s="295"/>
      <c r="F20" s="295"/>
      <c r="G20" s="295"/>
      <c r="H20" s="295"/>
      <c r="I20" s="295"/>
    </row>
    <row r="21" spans="1:9" ht="15.75">
      <c r="A21" s="296" t="s">
        <v>305</v>
      </c>
      <c r="B21" s="296"/>
      <c r="C21" s="296"/>
      <c r="D21" s="296"/>
      <c r="E21" s="296"/>
      <c r="F21" s="296"/>
      <c r="G21" s="296"/>
      <c r="H21" s="296"/>
      <c r="I21" s="296"/>
    </row>
    <row r="22" spans="1:9" ht="15.75">
      <c r="A22" s="296" t="s">
        <v>306</v>
      </c>
      <c r="B22" s="296"/>
      <c r="C22" s="296"/>
      <c r="D22" s="296"/>
      <c r="E22" s="296"/>
      <c r="F22" s="296"/>
      <c r="G22" s="296"/>
      <c r="H22" s="296"/>
      <c r="I22" s="296"/>
    </row>
    <row r="23" spans="1:9" ht="15">
      <c r="A23" s="293" t="s">
        <v>303</v>
      </c>
      <c r="B23" s="293"/>
      <c r="C23" s="293"/>
      <c r="D23" s="293"/>
      <c r="E23" s="293"/>
      <c r="F23" s="293"/>
      <c r="G23" s="293"/>
      <c r="H23" s="293"/>
      <c r="I23" s="293"/>
    </row>
    <row r="24" spans="1:9" ht="15">
      <c r="A24" s="234"/>
      <c r="B24" s="234"/>
      <c r="C24" s="234"/>
      <c r="D24" s="234"/>
      <c r="E24" s="234"/>
      <c r="F24" s="234"/>
      <c r="G24" s="234"/>
      <c r="H24" s="234"/>
      <c r="I24" s="234"/>
    </row>
    <row r="25" spans="1:9" ht="15">
      <c r="A25" s="234"/>
      <c r="B25" s="234"/>
      <c r="C25" s="234"/>
      <c r="D25" s="234"/>
      <c r="E25" s="234"/>
      <c r="F25" s="234"/>
      <c r="G25" s="234"/>
      <c r="H25" s="234"/>
      <c r="I25" s="234"/>
    </row>
    <row r="26" spans="1:9" ht="20.25">
      <c r="A26" s="294" t="s">
        <v>298</v>
      </c>
      <c r="B26" s="294"/>
      <c r="C26" s="294"/>
      <c r="D26" s="294"/>
      <c r="E26" s="294"/>
      <c r="F26" s="294"/>
      <c r="G26" s="294"/>
      <c r="H26" s="294"/>
      <c r="I26" s="294"/>
    </row>
    <row r="27" spans="1:9" ht="15">
      <c r="A27" s="234"/>
      <c r="B27" s="234"/>
      <c r="C27" s="234"/>
      <c r="D27" s="234"/>
      <c r="E27" s="234"/>
      <c r="F27" s="234"/>
      <c r="G27" s="234"/>
      <c r="H27" s="234"/>
      <c r="I27" s="234"/>
    </row>
    <row r="28" spans="1:9" ht="15">
      <c r="A28" s="234"/>
      <c r="B28" s="234"/>
      <c r="C28" s="234"/>
      <c r="D28" s="234"/>
      <c r="E28" s="234"/>
      <c r="F28" s="234"/>
      <c r="G28" s="234"/>
      <c r="H28" s="234"/>
      <c r="I28" s="234"/>
    </row>
    <row r="29" spans="1:9" ht="15">
      <c r="A29" s="234"/>
      <c r="B29" s="234"/>
      <c r="C29" s="234"/>
      <c r="D29" s="234"/>
      <c r="E29" s="234"/>
      <c r="F29" s="234"/>
      <c r="G29" s="234"/>
      <c r="H29" s="234"/>
      <c r="I29" s="234"/>
    </row>
    <row r="30" spans="1:9" ht="15">
      <c r="A30" s="234"/>
      <c r="B30" s="234"/>
      <c r="C30" s="234"/>
      <c r="D30" s="234"/>
      <c r="E30" s="234"/>
      <c r="F30" s="234"/>
      <c r="G30" s="234"/>
      <c r="H30" s="234"/>
      <c r="I30" s="234"/>
    </row>
    <row r="31" spans="1:9" ht="15">
      <c r="A31" s="234"/>
      <c r="B31" s="234"/>
      <c r="C31" s="234"/>
      <c r="D31" s="234"/>
      <c r="E31" s="234"/>
      <c r="F31" s="234"/>
      <c r="G31" s="234"/>
      <c r="H31" s="234"/>
      <c r="I31" s="234"/>
    </row>
    <row r="32" spans="1:9" ht="15">
      <c r="A32" s="234"/>
      <c r="B32" s="234"/>
      <c r="C32" s="234"/>
      <c r="D32" s="234"/>
      <c r="E32" s="234"/>
      <c r="F32" s="234"/>
      <c r="G32" s="234"/>
      <c r="H32" s="234"/>
      <c r="I32" s="234"/>
    </row>
    <row r="33" spans="1:9" ht="15">
      <c r="A33" s="234"/>
      <c r="B33" s="234"/>
      <c r="C33" s="234"/>
      <c r="D33" s="234"/>
      <c r="E33" s="234"/>
      <c r="F33" s="234"/>
      <c r="G33" s="234"/>
      <c r="H33" s="234"/>
      <c r="I33" s="234"/>
    </row>
    <row r="34" spans="1:9" ht="15">
      <c r="A34" s="234"/>
      <c r="B34" s="234"/>
      <c r="C34" s="234"/>
      <c r="D34" s="234"/>
      <c r="E34" s="234"/>
      <c r="F34" s="234"/>
      <c r="G34" s="234"/>
      <c r="H34" s="234"/>
      <c r="I34" s="234"/>
    </row>
    <row r="35" spans="1:9" ht="15">
      <c r="A35" s="234"/>
      <c r="B35" s="234"/>
      <c r="C35" s="234"/>
      <c r="D35" s="234"/>
      <c r="E35" s="234"/>
      <c r="F35" s="234"/>
      <c r="G35" s="234"/>
      <c r="H35" s="234"/>
      <c r="I35" s="234"/>
    </row>
    <row r="36" spans="1:9" ht="15">
      <c r="A36" s="234"/>
      <c r="B36" s="234"/>
      <c r="C36" s="234"/>
      <c r="D36" s="234"/>
      <c r="E36" s="234"/>
      <c r="F36" s="234"/>
      <c r="G36" s="234"/>
      <c r="H36" s="234"/>
      <c r="I36" s="234"/>
    </row>
    <row r="37" spans="1:9" ht="15">
      <c r="A37" s="234"/>
      <c r="B37" s="234"/>
      <c r="C37" s="234"/>
      <c r="D37" s="234"/>
      <c r="E37" s="234"/>
      <c r="F37" s="234"/>
      <c r="G37" s="234"/>
      <c r="H37" s="234"/>
      <c r="I37" s="234"/>
    </row>
    <row r="38" spans="1:9" ht="15">
      <c r="A38" s="234"/>
      <c r="B38" s="234"/>
      <c r="C38" s="234"/>
      <c r="D38" s="234"/>
      <c r="E38" s="234"/>
      <c r="F38" s="234"/>
      <c r="G38" s="234"/>
      <c r="H38" s="234"/>
      <c r="I38" s="234"/>
    </row>
    <row r="39" spans="1:9" ht="15">
      <c r="A39" s="234"/>
      <c r="B39" s="234"/>
      <c r="C39" s="234"/>
      <c r="D39" s="234"/>
      <c r="E39" s="234"/>
      <c r="F39" s="234"/>
      <c r="G39" s="234"/>
      <c r="H39" s="234"/>
      <c r="I39" s="234"/>
    </row>
    <row r="40" spans="1:9" ht="15">
      <c r="A40" s="234"/>
      <c r="B40" s="234"/>
      <c r="C40" s="234"/>
      <c r="D40" s="234"/>
      <c r="E40" s="234"/>
      <c r="F40" s="234"/>
      <c r="G40" s="234"/>
      <c r="H40" s="234"/>
      <c r="I40" s="234"/>
    </row>
    <row r="41" spans="1:9" ht="15">
      <c r="A41" s="234"/>
      <c r="B41" s="234"/>
      <c r="C41" s="234"/>
      <c r="D41" s="234"/>
      <c r="E41" s="234"/>
      <c r="F41" s="234"/>
      <c r="G41" s="234"/>
      <c r="H41" s="234"/>
      <c r="I41" s="234"/>
    </row>
    <row r="42" spans="1:9" ht="15">
      <c r="A42" s="234"/>
      <c r="B42" s="234"/>
      <c r="C42" s="234"/>
      <c r="D42" s="234"/>
      <c r="E42" s="234"/>
      <c r="F42" s="234"/>
      <c r="G42" s="234"/>
      <c r="H42" s="234"/>
      <c r="I42" s="234"/>
    </row>
    <row r="43" spans="1:9" ht="15">
      <c r="A43" s="234"/>
      <c r="B43" s="234"/>
      <c r="C43" s="234"/>
      <c r="D43" s="234"/>
      <c r="E43" s="234"/>
      <c r="F43" s="234"/>
      <c r="G43" s="234"/>
      <c r="H43" s="234"/>
      <c r="I43" s="234"/>
    </row>
    <row r="44" spans="1:9" ht="15.75">
      <c r="A44" s="292"/>
      <c r="B44" s="292"/>
      <c r="C44" s="292"/>
      <c r="D44" s="292"/>
      <c r="E44" s="292"/>
      <c r="F44" s="292"/>
      <c r="G44" s="292"/>
      <c r="H44" s="292"/>
      <c r="I44" s="292"/>
    </row>
    <row r="45" spans="1:9" ht="15.75">
      <c r="A45" s="292"/>
      <c r="B45" s="292"/>
      <c r="C45" s="292"/>
      <c r="D45" s="292"/>
      <c r="E45" s="292"/>
      <c r="F45" s="292"/>
      <c r="G45" s="292"/>
      <c r="H45" s="292"/>
      <c r="I45" s="292"/>
    </row>
    <row r="46" spans="1:9" ht="15.75">
      <c r="A46" s="292"/>
      <c r="B46" s="292"/>
      <c r="C46" s="292"/>
      <c r="D46" s="292"/>
      <c r="E46" s="292"/>
      <c r="F46" s="292"/>
      <c r="G46" s="292"/>
      <c r="H46" s="292"/>
      <c r="I46" s="292"/>
    </row>
    <row r="47" spans="1:9" ht="15.75">
      <c r="A47" s="292" t="s">
        <v>299</v>
      </c>
      <c r="B47" s="292"/>
      <c r="C47" s="292"/>
      <c r="D47" s="292"/>
      <c r="E47" s="292"/>
      <c r="F47" s="292"/>
      <c r="G47" s="292"/>
      <c r="H47" s="292"/>
      <c r="I47" s="292"/>
    </row>
    <row r="48" spans="1:9" ht="15.75">
      <c r="A48" s="235"/>
      <c r="B48" s="235"/>
      <c r="C48" s="235"/>
      <c r="D48" s="235"/>
      <c r="E48" s="235"/>
      <c r="F48" s="235"/>
      <c r="G48" s="235"/>
      <c r="H48" s="235"/>
      <c r="I48" s="235"/>
    </row>
  </sheetData>
  <sheetProtection/>
  <mergeCells count="11">
    <mergeCell ref="A16:I16"/>
    <mergeCell ref="A18:I18"/>
    <mergeCell ref="A20:I20"/>
    <mergeCell ref="A21:I21"/>
    <mergeCell ref="A22:I22"/>
    <mergeCell ref="A44:I44"/>
    <mergeCell ref="A45:I45"/>
    <mergeCell ref="A46:I46"/>
    <mergeCell ref="A47:I47"/>
    <mergeCell ref="A23:I23"/>
    <mergeCell ref="A26:I26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zoomScale="75" zoomScaleNormal="75" zoomScaleSheetLayoutView="75" zoomScalePageLayoutView="0" workbookViewId="0" topLeftCell="A1">
      <selection activeCell="H42" sqref="H42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1" t="s">
        <v>0</v>
      </c>
      <c r="B2" s="107" t="s">
        <v>8</v>
      </c>
      <c r="C2" s="217" t="s">
        <v>279</v>
      </c>
      <c r="D2" s="217" t="s">
        <v>280</v>
      </c>
      <c r="E2" s="297" t="s">
        <v>2</v>
      </c>
      <c r="F2" s="298"/>
      <c r="G2" s="299"/>
    </row>
    <row r="3" spans="1:7" ht="16.5" thickBot="1">
      <c r="A3" s="104"/>
      <c r="B3" s="108" t="s">
        <v>9</v>
      </c>
      <c r="C3" s="149" t="s">
        <v>222</v>
      </c>
      <c r="D3" s="149" t="s">
        <v>271</v>
      </c>
      <c r="E3" s="105" t="s">
        <v>296</v>
      </c>
      <c r="F3" s="150" t="s">
        <v>297</v>
      </c>
      <c r="G3" s="105" t="s">
        <v>300</v>
      </c>
    </row>
    <row r="4" spans="1:7" ht="15">
      <c r="A4" s="194"/>
      <c r="B4" s="136"/>
      <c r="C4" s="4"/>
      <c r="D4" s="4"/>
      <c r="E4" s="25"/>
      <c r="F4" s="4"/>
      <c r="G4" s="25"/>
    </row>
    <row r="5" spans="1:7" ht="31.5">
      <c r="A5" s="195" t="s">
        <v>134</v>
      </c>
      <c r="B5" s="196"/>
      <c r="C5" s="40"/>
      <c r="D5" s="40"/>
      <c r="E5" s="40"/>
      <c r="F5" s="40"/>
      <c r="G5" s="40"/>
    </row>
    <row r="6" spans="1:7" ht="0.75" customHeight="1">
      <c r="A6" s="197"/>
      <c r="B6" s="198"/>
      <c r="C6" s="52"/>
      <c r="D6" s="52"/>
      <c r="E6" s="52"/>
      <c r="F6" s="52"/>
      <c r="G6" s="52"/>
    </row>
    <row r="7" spans="1:7" ht="45">
      <c r="A7" s="199" t="s">
        <v>246</v>
      </c>
      <c r="B7" s="200" t="s">
        <v>232</v>
      </c>
      <c r="C7" s="40"/>
      <c r="D7" s="40"/>
      <c r="E7" s="70"/>
      <c r="F7" s="40"/>
      <c r="G7" s="70"/>
    </row>
    <row r="8" spans="1:7" ht="15">
      <c r="A8" s="163" t="s">
        <v>234</v>
      </c>
      <c r="B8" s="201"/>
      <c r="C8" s="122"/>
      <c r="D8" s="122"/>
      <c r="E8" s="52"/>
      <c r="F8" s="122"/>
      <c r="G8" s="52"/>
    </row>
    <row r="9" spans="1:7" ht="30">
      <c r="A9" s="141" t="s">
        <v>6</v>
      </c>
      <c r="B9" s="202" t="s">
        <v>232</v>
      </c>
      <c r="C9" s="122"/>
      <c r="D9" s="122"/>
      <c r="E9" s="40"/>
      <c r="F9" s="122"/>
      <c r="G9" s="40"/>
    </row>
    <row r="10" spans="1:7" ht="30">
      <c r="A10" s="141" t="s">
        <v>233</v>
      </c>
      <c r="B10" s="202" t="s">
        <v>232</v>
      </c>
      <c r="C10" s="122"/>
      <c r="D10" s="122"/>
      <c r="E10" s="52"/>
      <c r="F10" s="122"/>
      <c r="G10" s="52"/>
    </row>
    <row r="11" spans="1:7" ht="30">
      <c r="A11" s="164" t="s">
        <v>209</v>
      </c>
      <c r="B11" s="202" t="s">
        <v>232</v>
      </c>
      <c r="C11" s="123"/>
      <c r="D11" s="123"/>
      <c r="E11" s="74"/>
      <c r="F11" s="123"/>
      <c r="G11" s="74"/>
    </row>
    <row r="12" spans="1:7" ht="45">
      <c r="A12" s="163" t="s">
        <v>135</v>
      </c>
      <c r="B12" s="202" t="s">
        <v>232</v>
      </c>
      <c r="C12" s="123"/>
      <c r="D12" s="123"/>
      <c r="E12" s="74"/>
      <c r="F12" s="123"/>
      <c r="G12" s="74"/>
    </row>
    <row r="13" spans="1:7" ht="45">
      <c r="A13" s="163" t="s">
        <v>226</v>
      </c>
      <c r="B13" s="152" t="s">
        <v>237</v>
      </c>
      <c r="C13" s="123">
        <v>27.82</v>
      </c>
      <c r="D13" s="123">
        <v>27.87</v>
      </c>
      <c r="E13" s="74">
        <v>27.87</v>
      </c>
      <c r="F13" s="123">
        <v>27.82</v>
      </c>
      <c r="G13" s="74">
        <v>27.76</v>
      </c>
    </row>
    <row r="14" spans="1:7" ht="45">
      <c r="A14" s="163" t="s">
        <v>247</v>
      </c>
      <c r="B14" s="152" t="s">
        <v>7</v>
      </c>
      <c r="C14" s="123">
        <v>95.5</v>
      </c>
      <c r="D14" s="123">
        <v>95.5</v>
      </c>
      <c r="E14" s="74">
        <v>96</v>
      </c>
      <c r="F14" s="123">
        <v>96</v>
      </c>
      <c r="G14" s="74">
        <v>96</v>
      </c>
    </row>
    <row r="15" spans="1:8" ht="52.5" customHeight="1">
      <c r="A15" s="164" t="s">
        <v>212</v>
      </c>
      <c r="B15" s="201"/>
      <c r="C15" s="123"/>
      <c r="D15" s="123"/>
      <c r="E15" s="74"/>
      <c r="F15" s="123"/>
      <c r="G15" s="74"/>
      <c r="H15" s="1"/>
    </row>
    <row r="16" spans="1:8" ht="18" customHeight="1">
      <c r="A16" s="163" t="s">
        <v>227</v>
      </c>
      <c r="B16" s="152" t="s">
        <v>235</v>
      </c>
      <c r="C16" s="123"/>
      <c r="D16" s="123"/>
      <c r="E16" s="74"/>
      <c r="F16" s="123"/>
      <c r="G16" s="74"/>
      <c r="H16" s="1"/>
    </row>
    <row r="17" spans="1:8" ht="20.25" customHeight="1">
      <c r="A17" s="163" t="s">
        <v>228</v>
      </c>
      <c r="B17" s="152" t="s">
        <v>235</v>
      </c>
      <c r="C17" s="123"/>
      <c r="D17" s="123"/>
      <c r="E17" s="74"/>
      <c r="F17" s="123"/>
      <c r="G17" s="74"/>
      <c r="H17" s="1"/>
    </row>
    <row r="18" spans="1:8" ht="18.75" customHeight="1">
      <c r="A18" s="163" t="s">
        <v>229</v>
      </c>
      <c r="B18" s="152" t="s">
        <v>235</v>
      </c>
      <c r="C18" s="123"/>
      <c r="D18" s="123"/>
      <c r="E18" s="74"/>
      <c r="F18" s="123"/>
      <c r="G18" s="74"/>
      <c r="H18" s="1"/>
    </row>
    <row r="19" spans="1:8" ht="30">
      <c r="A19" s="163" t="s">
        <v>230</v>
      </c>
      <c r="B19" s="152" t="s">
        <v>236</v>
      </c>
      <c r="C19" s="123"/>
      <c r="D19" s="123"/>
      <c r="E19" s="74"/>
      <c r="F19" s="123"/>
      <c r="G19" s="74"/>
      <c r="H19" s="1"/>
    </row>
    <row r="20" spans="1:8" ht="15">
      <c r="A20" s="164" t="s">
        <v>231</v>
      </c>
      <c r="B20" s="152"/>
      <c r="C20" s="123"/>
      <c r="D20" s="123"/>
      <c r="E20" s="74"/>
      <c r="F20" s="123"/>
      <c r="G20" s="74"/>
      <c r="H20" s="1"/>
    </row>
    <row r="21" spans="1:8" ht="15">
      <c r="A21" s="190" t="s">
        <v>131</v>
      </c>
      <c r="B21" s="152"/>
      <c r="C21" s="123"/>
      <c r="D21" s="123"/>
      <c r="E21" s="74"/>
      <c r="F21" s="123"/>
      <c r="G21" s="74"/>
      <c r="H21" s="1"/>
    </row>
    <row r="22" spans="1:8" ht="23.25" customHeight="1">
      <c r="A22" s="190" t="s">
        <v>131</v>
      </c>
      <c r="B22" s="152"/>
      <c r="C22" s="123"/>
      <c r="D22" s="123"/>
      <c r="E22" s="74"/>
      <c r="F22" s="123"/>
      <c r="G22" s="74"/>
      <c r="H22" s="1"/>
    </row>
    <row r="23" spans="1:8" ht="36.75" customHeight="1">
      <c r="A23" s="164" t="s">
        <v>128</v>
      </c>
      <c r="B23" s="152" t="s">
        <v>219</v>
      </c>
      <c r="C23" s="123">
        <v>183</v>
      </c>
      <c r="D23" s="123">
        <v>206</v>
      </c>
      <c r="E23" s="74">
        <v>210</v>
      </c>
      <c r="F23" s="123">
        <v>210</v>
      </c>
      <c r="G23" s="74">
        <v>210</v>
      </c>
      <c r="H23" s="1"/>
    </row>
    <row r="24" spans="1:8" ht="32.25" customHeight="1">
      <c r="A24" s="164" t="s">
        <v>127</v>
      </c>
      <c r="B24" s="152"/>
      <c r="C24" s="123"/>
      <c r="D24" s="123"/>
      <c r="E24" s="74"/>
      <c r="F24" s="123"/>
      <c r="G24" s="74"/>
      <c r="H24" s="1"/>
    </row>
    <row r="25" spans="1:8" ht="27" customHeight="1">
      <c r="A25" s="164" t="s">
        <v>248</v>
      </c>
      <c r="B25" s="152" t="s">
        <v>219</v>
      </c>
      <c r="C25" s="123">
        <v>242</v>
      </c>
      <c r="D25" s="123">
        <v>253</v>
      </c>
      <c r="E25" s="74">
        <v>255</v>
      </c>
      <c r="F25" s="123">
        <v>255</v>
      </c>
      <c r="G25" s="74">
        <v>255</v>
      </c>
      <c r="H25" s="1"/>
    </row>
    <row r="26" spans="1:8" ht="30.75" customHeight="1">
      <c r="A26" s="164" t="s">
        <v>249</v>
      </c>
      <c r="B26" s="152" t="s">
        <v>219</v>
      </c>
      <c r="C26" s="123"/>
      <c r="D26" s="123"/>
      <c r="E26" s="74"/>
      <c r="F26" s="123"/>
      <c r="G26" s="74"/>
      <c r="H26" s="1"/>
    </row>
    <row r="27" spans="1:8" ht="30.75" customHeight="1">
      <c r="A27" s="163" t="s">
        <v>295</v>
      </c>
      <c r="B27" s="152" t="s">
        <v>219</v>
      </c>
      <c r="C27" s="123"/>
      <c r="D27" s="123"/>
      <c r="E27" s="74"/>
      <c r="F27" s="123"/>
      <c r="G27" s="74"/>
      <c r="H27" s="1"/>
    </row>
    <row r="28" spans="1:8" ht="34.5" customHeight="1">
      <c r="A28" s="164" t="s">
        <v>250</v>
      </c>
      <c r="B28" s="152" t="s">
        <v>219</v>
      </c>
      <c r="C28" s="123"/>
      <c r="D28" s="123"/>
      <c r="E28" s="74"/>
      <c r="F28" s="123"/>
      <c r="G28" s="74"/>
      <c r="H28" s="1"/>
    </row>
    <row r="29" spans="1:8" ht="33" customHeight="1">
      <c r="A29" s="141" t="s">
        <v>215</v>
      </c>
      <c r="B29" s="152"/>
      <c r="C29" s="123"/>
      <c r="D29" s="123"/>
      <c r="E29" s="74"/>
      <c r="F29" s="123"/>
      <c r="G29" s="74"/>
      <c r="H29" s="1"/>
    </row>
    <row r="30" spans="1:8" ht="30.75" customHeight="1">
      <c r="A30" s="163" t="s">
        <v>251</v>
      </c>
      <c r="B30" s="152" t="s">
        <v>219</v>
      </c>
      <c r="C30" s="123"/>
      <c r="D30" s="123"/>
      <c r="E30" s="74"/>
      <c r="F30" s="123"/>
      <c r="G30" s="74"/>
      <c r="H30" s="1"/>
    </row>
    <row r="31" spans="1:8" ht="30.75" customHeight="1">
      <c r="A31" s="163" t="s">
        <v>252</v>
      </c>
      <c r="B31" s="152" t="s">
        <v>219</v>
      </c>
      <c r="C31" s="123"/>
      <c r="D31" s="123"/>
      <c r="E31" s="74"/>
      <c r="F31" s="123"/>
      <c r="G31" s="74"/>
      <c r="H31" s="1"/>
    </row>
    <row r="32" spans="1:8" ht="30.75" customHeight="1">
      <c r="A32" s="163" t="s">
        <v>196</v>
      </c>
      <c r="B32" s="203"/>
      <c r="C32" s="123"/>
      <c r="D32" s="123"/>
      <c r="E32" s="74"/>
      <c r="F32" s="123"/>
      <c r="G32" s="74"/>
      <c r="H32" s="1"/>
    </row>
    <row r="33" spans="1:8" ht="30.75" customHeight="1">
      <c r="A33" s="163" t="s">
        <v>253</v>
      </c>
      <c r="B33" s="152" t="s">
        <v>254</v>
      </c>
      <c r="C33" s="123">
        <v>16.2</v>
      </c>
      <c r="D33" s="123">
        <v>16.2</v>
      </c>
      <c r="E33" s="74">
        <v>16.2</v>
      </c>
      <c r="F33" s="123">
        <v>16.2</v>
      </c>
      <c r="G33" s="74">
        <v>16.2</v>
      </c>
      <c r="H33" s="1"/>
    </row>
    <row r="34" spans="1:8" ht="30.75" customHeight="1">
      <c r="A34" s="163" t="s">
        <v>282</v>
      </c>
      <c r="B34" s="152" t="s">
        <v>129</v>
      </c>
      <c r="C34" s="123">
        <v>292.21</v>
      </c>
      <c r="D34" s="123">
        <v>260.1</v>
      </c>
      <c r="E34" s="74">
        <v>260.1</v>
      </c>
      <c r="F34" s="123">
        <v>292.21</v>
      </c>
      <c r="G34" s="74">
        <v>259.15</v>
      </c>
      <c r="H34" s="1"/>
    </row>
    <row r="35" spans="1:8" ht="30" customHeight="1">
      <c r="A35" s="163" t="s">
        <v>283</v>
      </c>
      <c r="B35" s="152" t="s">
        <v>129</v>
      </c>
      <c r="C35" s="123">
        <v>24.4</v>
      </c>
      <c r="D35" s="123">
        <v>24.4</v>
      </c>
      <c r="E35" s="74">
        <v>24.4</v>
      </c>
      <c r="F35" s="123">
        <v>24.4</v>
      </c>
      <c r="G35" s="74">
        <v>24.3</v>
      </c>
      <c r="H35" s="1"/>
    </row>
    <row r="36" spans="1:8" ht="34.5" customHeight="1">
      <c r="A36" s="163" t="s">
        <v>255</v>
      </c>
      <c r="B36" s="152" t="s">
        <v>256</v>
      </c>
      <c r="C36" s="123">
        <v>3.24</v>
      </c>
      <c r="D36" s="123">
        <v>3.25</v>
      </c>
      <c r="E36" s="74">
        <v>3.33</v>
      </c>
      <c r="F36" s="123">
        <v>3.24</v>
      </c>
      <c r="G36" s="74">
        <v>3.24</v>
      </c>
      <c r="H36" s="1"/>
    </row>
    <row r="37" spans="1:8" ht="34.5" customHeight="1">
      <c r="A37" s="163" t="s">
        <v>285</v>
      </c>
      <c r="B37" s="152" t="s">
        <v>256</v>
      </c>
      <c r="C37" s="123">
        <v>14.6</v>
      </c>
      <c r="D37" s="123">
        <v>14.6</v>
      </c>
      <c r="E37" s="74">
        <v>14.6</v>
      </c>
      <c r="F37" s="123">
        <v>14.6</v>
      </c>
      <c r="G37" s="74">
        <v>14.5</v>
      </c>
      <c r="H37" s="1"/>
    </row>
    <row r="38" spans="1:8" ht="34.5" customHeight="1">
      <c r="A38" s="204" t="s">
        <v>284</v>
      </c>
      <c r="B38" s="152" t="s">
        <v>257</v>
      </c>
      <c r="C38" s="123">
        <v>68.18</v>
      </c>
      <c r="D38" s="123">
        <v>68.28</v>
      </c>
      <c r="E38" s="74">
        <v>68.27</v>
      </c>
      <c r="F38" s="123">
        <v>81.17</v>
      </c>
      <c r="G38" s="74">
        <v>80.98</v>
      </c>
      <c r="H38" s="1"/>
    </row>
    <row r="39" spans="1:8" ht="30">
      <c r="A39" s="163" t="s">
        <v>286</v>
      </c>
      <c r="B39" s="152" t="s">
        <v>259</v>
      </c>
      <c r="C39" s="123">
        <v>48.7</v>
      </c>
      <c r="D39" s="123">
        <v>48.77</v>
      </c>
      <c r="E39" s="74">
        <v>48.77</v>
      </c>
      <c r="F39" s="123">
        <v>48.7</v>
      </c>
      <c r="G39" s="74">
        <v>48.59</v>
      </c>
      <c r="H39" s="1"/>
    </row>
    <row r="40" spans="1:8" ht="30">
      <c r="A40" s="163" t="s">
        <v>287</v>
      </c>
      <c r="B40" s="152" t="s">
        <v>260</v>
      </c>
      <c r="C40" s="123">
        <v>16.23</v>
      </c>
      <c r="D40" s="123">
        <v>16.25</v>
      </c>
      <c r="E40" s="74">
        <v>16.25</v>
      </c>
      <c r="F40" s="123">
        <v>16.23</v>
      </c>
      <c r="G40" s="74">
        <v>16.2</v>
      </c>
      <c r="H40" s="1"/>
    </row>
    <row r="41" spans="1:8" ht="63" customHeight="1">
      <c r="A41" s="164" t="s">
        <v>261</v>
      </c>
      <c r="B41" s="152" t="s">
        <v>258</v>
      </c>
      <c r="C41" s="123">
        <v>546.5</v>
      </c>
      <c r="D41" s="123">
        <v>547</v>
      </c>
      <c r="E41" s="74">
        <v>547</v>
      </c>
      <c r="F41" s="123">
        <v>546.5</v>
      </c>
      <c r="G41" s="74">
        <v>545</v>
      </c>
      <c r="H41" s="1"/>
    </row>
    <row r="42" spans="1:8" ht="60.75" thickBot="1">
      <c r="A42" s="205" t="s">
        <v>210</v>
      </c>
      <c r="B42" s="206" t="s">
        <v>7</v>
      </c>
      <c r="C42" s="124">
        <v>100</v>
      </c>
      <c r="D42" s="124">
        <v>100</v>
      </c>
      <c r="E42" s="79">
        <v>100</v>
      </c>
      <c r="F42" s="124">
        <v>100</v>
      </c>
      <c r="G42" s="79">
        <v>100</v>
      </c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45.375" style="0" customWidth="1"/>
    <col min="2" max="2" width="16.125" style="28" customWidth="1"/>
    <col min="3" max="3" width="10.625" style="28" customWidth="1"/>
    <col min="4" max="4" width="10.375" style="28" customWidth="1"/>
    <col min="5" max="6" width="11.00390625" style="28" customWidth="1"/>
    <col min="7" max="7" width="11.25390625" style="28" customWidth="1"/>
  </cols>
  <sheetData>
    <row r="1" spans="5:7" ht="15.75" thickBot="1">
      <c r="E1" s="241"/>
      <c r="G1" s="241"/>
    </row>
    <row r="2" spans="1:7" ht="16.5" thickBot="1">
      <c r="A2" s="101" t="s">
        <v>0</v>
      </c>
      <c r="B2" s="109" t="s">
        <v>8</v>
      </c>
      <c r="C2" s="148" t="s">
        <v>279</v>
      </c>
      <c r="D2" s="148" t="s">
        <v>280</v>
      </c>
      <c r="E2" s="297" t="s">
        <v>2</v>
      </c>
      <c r="F2" s="298"/>
      <c r="G2" s="299"/>
    </row>
    <row r="3" spans="1:7" ht="16.5" thickBot="1">
      <c r="A3" s="104"/>
      <c r="B3" s="110" t="s">
        <v>9</v>
      </c>
      <c r="C3" s="149" t="s">
        <v>222</v>
      </c>
      <c r="D3" s="149" t="s">
        <v>271</v>
      </c>
      <c r="E3" s="105" t="s">
        <v>296</v>
      </c>
      <c r="F3" s="150" t="s">
        <v>297</v>
      </c>
      <c r="G3" s="105" t="s">
        <v>300</v>
      </c>
    </row>
    <row r="4" spans="1:7" ht="15">
      <c r="A4" s="117"/>
      <c r="B4" s="6"/>
      <c r="C4" s="25"/>
      <c r="D4" s="6"/>
      <c r="E4" s="42"/>
      <c r="F4" s="6"/>
      <c r="G4" s="42"/>
    </row>
    <row r="5" spans="1:7" ht="31.5">
      <c r="A5" s="118" t="s">
        <v>199</v>
      </c>
      <c r="B5" s="6"/>
      <c r="C5" s="42"/>
      <c r="D5" s="6"/>
      <c r="E5" s="42"/>
      <c r="F5" s="6"/>
      <c r="G5" s="42"/>
    </row>
    <row r="6" spans="1:7" ht="18">
      <c r="A6" s="119"/>
      <c r="B6" s="35"/>
      <c r="C6" s="68"/>
      <c r="D6" s="242"/>
      <c r="E6" s="68"/>
      <c r="F6" s="242"/>
      <c r="G6" s="68"/>
    </row>
    <row r="7" spans="1:7" ht="30">
      <c r="A7" s="143" t="s">
        <v>241</v>
      </c>
      <c r="B7" s="159" t="s">
        <v>219</v>
      </c>
      <c r="C7" s="68">
        <v>6160</v>
      </c>
      <c r="D7" s="240">
        <v>6151</v>
      </c>
      <c r="E7" s="68">
        <f>D7+E14+E16-E15</f>
        <v>6152</v>
      </c>
      <c r="F7" s="64">
        <f>E7+F14+F16-F15</f>
        <v>6160</v>
      </c>
      <c r="G7" s="68">
        <f>F7+G14+G16-G15</f>
        <v>6174</v>
      </c>
    </row>
    <row r="8" spans="1:7" ht="34.5" customHeight="1">
      <c r="A8" s="141"/>
      <c r="B8" s="160" t="s">
        <v>240</v>
      </c>
      <c r="C8" s="237">
        <v>101.149</v>
      </c>
      <c r="D8" s="238">
        <v>99.9</v>
      </c>
      <c r="E8" s="237">
        <f>E7/D7*100</f>
        <v>100.0162575191026</v>
      </c>
      <c r="F8" s="239">
        <f>F7/E7*100</f>
        <v>100.13003901170352</v>
      </c>
      <c r="G8" s="237">
        <f>G7/F7*100</f>
        <v>100.22727272727272</v>
      </c>
    </row>
    <row r="9" spans="1:7" ht="15">
      <c r="A9" s="161" t="s">
        <v>242</v>
      </c>
      <c r="B9" s="162"/>
      <c r="C9" s="75"/>
      <c r="D9" s="20"/>
      <c r="E9" s="75"/>
      <c r="F9" s="65"/>
      <c r="G9" s="75"/>
    </row>
    <row r="10" spans="1:11" ht="21" customHeight="1">
      <c r="A10" s="163" t="s">
        <v>200</v>
      </c>
      <c r="B10" s="159" t="s">
        <v>219</v>
      </c>
      <c r="C10" s="75">
        <v>3650</v>
      </c>
      <c r="D10" s="20">
        <v>3530</v>
      </c>
      <c r="E10" s="75">
        <v>3550</v>
      </c>
      <c r="F10" s="65">
        <v>3580</v>
      </c>
      <c r="G10" s="75">
        <v>3600</v>
      </c>
      <c r="J10" s="6"/>
      <c r="K10" s="6"/>
    </row>
    <row r="11" spans="1:7" ht="33.75" customHeight="1">
      <c r="A11" s="141"/>
      <c r="B11" s="160" t="s">
        <v>240</v>
      </c>
      <c r="C11" s="75">
        <v>100.3</v>
      </c>
      <c r="D11" s="20">
        <v>96.7</v>
      </c>
      <c r="E11" s="247">
        <f>E10/D10*100</f>
        <v>100.56657223796034</v>
      </c>
      <c r="F11" s="248">
        <f>F10/E10*100</f>
        <v>100.84507042253522</v>
      </c>
      <c r="G11" s="247">
        <f>G10/F10*100</f>
        <v>100.5586592178771</v>
      </c>
    </row>
    <row r="12" spans="1:7" ht="20.25" customHeight="1">
      <c r="A12" s="163" t="s">
        <v>201</v>
      </c>
      <c r="B12" s="159" t="s">
        <v>219</v>
      </c>
      <c r="C12" s="75">
        <v>2510</v>
      </c>
      <c r="D12" s="20">
        <v>2621</v>
      </c>
      <c r="E12" s="75">
        <f>E7-E10</f>
        <v>2602</v>
      </c>
      <c r="F12" s="65">
        <f>F7-F10</f>
        <v>2580</v>
      </c>
      <c r="G12" s="75">
        <f>G7-G10</f>
        <v>2574</v>
      </c>
    </row>
    <row r="13" spans="1:7" ht="36.75" customHeight="1">
      <c r="A13" s="141"/>
      <c r="B13" s="160" t="s">
        <v>240</v>
      </c>
      <c r="C13" s="75">
        <v>100.5</v>
      </c>
      <c r="D13" s="20">
        <v>104.4</v>
      </c>
      <c r="E13" s="249">
        <f>E12/D12*100</f>
        <v>99.2750858450973</v>
      </c>
      <c r="F13" s="250">
        <f>F12/E12*100</f>
        <v>99.15449654112221</v>
      </c>
      <c r="G13" s="249">
        <f>G12/F12*100</f>
        <v>99.76744186046511</v>
      </c>
    </row>
    <row r="14" spans="1:7" ht="15">
      <c r="A14" s="163" t="s">
        <v>273</v>
      </c>
      <c r="B14" s="159" t="s">
        <v>219</v>
      </c>
      <c r="C14" s="75">
        <v>50</v>
      </c>
      <c r="D14" s="20">
        <v>60</v>
      </c>
      <c r="E14" s="75">
        <v>63</v>
      </c>
      <c r="F14" s="65">
        <v>65</v>
      </c>
      <c r="G14" s="75">
        <v>67</v>
      </c>
    </row>
    <row r="15" spans="1:7" ht="15">
      <c r="A15" s="163" t="s">
        <v>275</v>
      </c>
      <c r="B15" s="159" t="s">
        <v>219</v>
      </c>
      <c r="C15" s="75">
        <v>96</v>
      </c>
      <c r="D15" s="20">
        <v>90</v>
      </c>
      <c r="E15" s="75">
        <v>87</v>
      </c>
      <c r="F15" s="65">
        <v>85</v>
      </c>
      <c r="G15" s="75">
        <v>83</v>
      </c>
    </row>
    <row r="16" spans="1:7" ht="15">
      <c r="A16" s="163" t="s">
        <v>216</v>
      </c>
      <c r="B16" s="159" t="s">
        <v>274</v>
      </c>
      <c r="C16" s="75">
        <v>-32</v>
      </c>
      <c r="D16" s="20">
        <v>21</v>
      </c>
      <c r="E16" s="75">
        <v>25</v>
      </c>
      <c r="F16" s="65">
        <v>28</v>
      </c>
      <c r="G16" s="75">
        <v>30</v>
      </c>
    </row>
    <row r="17" spans="1:7" ht="44.25" customHeight="1">
      <c r="A17" s="163" t="s">
        <v>202</v>
      </c>
      <c r="B17" s="159" t="s">
        <v>272</v>
      </c>
      <c r="C17" s="75">
        <v>8.12</v>
      </c>
      <c r="D17" s="20">
        <v>9.75</v>
      </c>
      <c r="E17" s="244">
        <f>E14/E7*1000</f>
        <v>10.240572171651495</v>
      </c>
      <c r="F17" s="245">
        <f>F14/F7*1000</f>
        <v>10.551948051948052</v>
      </c>
      <c r="G17" s="244">
        <f>G14/G7*1000</f>
        <v>10.85195983155167</v>
      </c>
    </row>
    <row r="18" spans="1:7" ht="45">
      <c r="A18" s="163" t="s">
        <v>203</v>
      </c>
      <c r="B18" s="159" t="s">
        <v>272</v>
      </c>
      <c r="C18" s="75">
        <v>15.75</v>
      </c>
      <c r="D18" s="20">
        <v>14.63</v>
      </c>
      <c r="E18" s="244">
        <f>E15/E7*1000</f>
        <v>14.141742522756827</v>
      </c>
      <c r="F18" s="245">
        <f>F15/F7*1000</f>
        <v>13.798701298701298</v>
      </c>
      <c r="G18" s="244">
        <f>G15/G7*1000</f>
        <v>13.443472627146097</v>
      </c>
    </row>
    <row r="19" spans="1:7" ht="45">
      <c r="A19" s="164" t="s">
        <v>214</v>
      </c>
      <c r="B19" s="159" t="s">
        <v>272</v>
      </c>
      <c r="C19" s="75">
        <v>-7.47</v>
      </c>
      <c r="D19" s="20">
        <v>-4.88</v>
      </c>
      <c r="E19" s="244">
        <f>(E14-E15)/E7*1000</f>
        <v>-3.9011703511053315</v>
      </c>
      <c r="F19" s="244">
        <f>(F14-F15)/F7*1000</f>
        <v>-3.246753246753247</v>
      </c>
      <c r="G19" s="244">
        <f>(G14-G15)/G7*1000</f>
        <v>-2.5915127955944284</v>
      </c>
    </row>
    <row r="20" spans="1:7" ht="45" customHeight="1" thickBot="1">
      <c r="A20" s="165" t="s">
        <v>239</v>
      </c>
      <c r="B20" s="166" t="s">
        <v>272</v>
      </c>
      <c r="C20" s="225">
        <v>-5.16</v>
      </c>
      <c r="D20" s="243">
        <v>3.41</v>
      </c>
      <c r="E20" s="246">
        <f>E16/E7*1000</f>
        <v>4.06371911573472</v>
      </c>
      <c r="F20" s="246">
        <f>F16/F7*1000</f>
        <v>4.545454545454545</v>
      </c>
      <c r="G20" s="246">
        <f>G16/G7*1000</f>
        <v>4.859086491739553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zoomScalePageLayoutView="0" workbookViewId="0" topLeftCell="A1">
      <selection activeCell="G6" sqref="G6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37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1" t="s">
        <v>0</v>
      </c>
      <c r="B2" s="101" t="s">
        <v>1</v>
      </c>
      <c r="C2" s="146" t="s">
        <v>8</v>
      </c>
      <c r="D2" s="217" t="s">
        <v>279</v>
      </c>
      <c r="E2" s="217" t="s">
        <v>280</v>
      </c>
      <c r="F2" s="297" t="s">
        <v>2</v>
      </c>
      <c r="G2" s="298"/>
      <c r="H2" s="299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47" t="s">
        <v>9</v>
      </c>
      <c r="D3" s="149" t="s">
        <v>222</v>
      </c>
      <c r="E3" s="149" t="s">
        <v>271</v>
      </c>
      <c r="F3" s="105" t="s">
        <v>296</v>
      </c>
      <c r="G3" s="150" t="s">
        <v>297</v>
      </c>
      <c r="H3" s="105" t="s">
        <v>300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67"/>
      <c r="B4" s="168"/>
      <c r="C4" s="139"/>
      <c r="D4" s="41"/>
      <c r="E4" s="42"/>
      <c r="F4" s="39"/>
      <c r="G4" s="42"/>
      <c r="H4" s="4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69" t="s">
        <v>10</v>
      </c>
      <c r="B5" s="168"/>
      <c r="C5" s="140"/>
      <c r="D5" s="15"/>
      <c r="E5" s="40"/>
      <c r="F5" s="16"/>
      <c r="G5" s="40"/>
      <c r="H5" s="46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67"/>
      <c r="B6" s="168"/>
      <c r="C6" s="140"/>
      <c r="D6" s="15"/>
      <c r="E6" s="40"/>
      <c r="F6" s="16"/>
      <c r="G6" s="40"/>
      <c r="H6" s="46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70" t="s">
        <v>11</v>
      </c>
      <c r="B7" s="168"/>
      <c r="C7" s="140"/>
      <c r="D7" s="15"/>
      <c r="E7" s="40"/>
      <c r="F7" s="16"/>
      <c r="G7" s="40"/>
      <c r="H7" s="46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67"/>
      <c r="B8" s="168"/>
      <c r="C8" s="140"/>
      <c r="D8" s="15"/>
      <c r="E8" s="40"/>
      <c r="F8" s="16"/>
      <c r="G8" s="40"/>
      <c r="H8" s="46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8" customHeight="1">
      <c r="A9" s="171" t="s">
        <v>12</v>
      </c>
      <c r="B9" s="172"/>
      <c r="C9" s="228" t="s">
        <v>204</v>
      </c>
      <c r="D9" s="37"/>
      <c r="E9" s="52"/>
      <c r="F9" s="53"/>
      <c r="G9" s="52"/>
      <c r="H9" s="48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73"/>
      <c r="B10" s="174"/>
      <c r="C10" s="229" t="s">
        <v>31</v>
      </c>
      <c r="D10" s="50"/>
      <c r="E10" s="51"/>
      <c r="F10" s="17"/>
      <c r="G10" s="51"/>
      <c r="H10" s="47"/>
      <c r="I10" s="3"/>
      <c r="J10" s="218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70" t="s">
        <v>13</v>
      </c>
      <c r="B11" s="168"/>
      <c r="C11" s="230"/>
      <c r="D11" s="41"/>
      <c r="E11" s="42"/>
      <c r="F11" s="18"/>
      <c r="G11" s="42"/>
      <c r="H11" s="56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75"/>
      <c r="B12" s="174"/>
      <c r="C12" s="229"/>
      <c r="D12" s="64"/>
      <c r="E12" s="68"/>
      <c r="F12" s="43"/>
      <c r="G12" s="68"/>
      <c r="H12" s="57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6.5" customHeight="1">
      <c r="A13" s="171" t="s">
        <v>14</v>
      </c>
      <c r="B13" s="174">
        <v>10</v>
      </c>
      <c r="C13" s="228" t="s">
        <v>204</v>
      </c>
      <c r="D13" s="64">
        <v>222500</v>
      </c>
      <c r="E13" s="68">
        <v>260000</v>
      </c>
      <c r="F13" s="43">
        <v>273780</v>
      </c>
      <c r="G13" s="68">
        <v>285826</v>
      </c>
      <c r="H13" s="57">
        <v>295830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76"/>
      <c r="B14" s="168"/>
      <c r="C14" s="117" t="s">
        <v>31</v>
      </c>
      <c r="D14" s="251">
        <v>105</v>
      </c>
      <c r="E14" s="252">
        <f>E13/D13*100</f>
        <v>116.85393258426966</v>
      </c>
      <c r="F14" s="253">
        <f>F13/E13*100</f>
        <v>105.3</v>
      </c>
      <c r="G14" s="252">
        <f>G13/F13*100</f>
        <v>104.39988311783183</v>
      </c>
      <c r="H14" s="254">
        <f>H13/G13*100</f>
        <v>103.50003148768832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10.25" customHeight="1">
      <c r="A15" s="171" t="s">
        <v>15</v>
      </c>
      <c r="B15" s="172"/>
      <c r="C15" s="228" t="s">
        <v>204</v>
      </c>
      <c r="D15" s="65"/>
      <c r="E15" s="75"/>
      <c r="F15" s="49"/>
      <c r="G15" s="75"/>
      <c r="H15" s="59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77"/>
      <c r="B16" s="172"/>
      <c r="C16" s="228" t="s">
        <v>31</v>
      </c>
      <c r="D16" s="65"/>
      <c r="E16" s="75"/>
      <c r="F16" s="49"/>
      <c r="G16" s="75"/>
      <c r="H16" s="59"/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71" t="s">
        <v>16</v>
      </c>
      <c r="B17" s="172"/>
      <c r="C17" s="228" t="s">
        <v>204</v>
      </c>
      <c r="D17" s="65"/>
      <c r="E17" s="76"/>
      <c r="F17" s="49"/>
      <c r="G17" s="76"/>
      <c r="H17" s="59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77"/>
      <c r="B18" s="172"/>
      <c r="C18" s="228" t="s">
        <v>31</v>
      </c>
      <c r="D18" s="65"/>
      <c r="E18" s="75"/>
      <c r="F18" s="49"/>
      <c r="G18" s="75"/>
      <c r="H18" s="59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4.5" customHeight="1">
      <c r="A19" s="171" t="s">
        <v>17</v>
      </c>
      <c r="B19" s="174"/>
      <c r="C19" s="228" t="s">
        <v>204</v>
      </c>
      <c r="D19" s="64"/>
      <c r="E19" s="68"/>
      <c r="F19" s="43"/>
      <c r="G19" s="68"/>
      <c r="H19" s="57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77"/>
      <c r="B20" s="172"/>
      <c r="C20" s="228" t="s">
        <v>31</v>
      </c>
      <c r="D20" s="65"/>
      <c r="E20" s="75"/>
      <c r="F20" s="49"/>
      <c r="G20" s="75"/>
      <c r="H20" s="59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71" t="s">
        <v>18</v>
      </c>
      <c r="B21" s="174">
        <v>10</v>
      </c>
      <c r="C21" s="228" t="s">
        <v>204</v>
      </c>
      <c r="D21" s="67"/>
      <c r="E21" s="75"/>
      <c r="F21" s="80"/>
      <c r="G21" s="75"/>
      <c r="H21" s="60"/>
      <c r="I21" s="1"/>
      <c r="J21" s="1"/>
      <c r="K21" s="1"/>
    </row>
    <row r="22" spans="1:18" ht="60">
      <c r="A22" s="177"/>
      <c r="B22" s="172"/>
      <c r="C22" s="228" t="s">
        <v>31</v>
      </c>
      <c r="D22" s="65"/>
      <c r="E22" s="75"/>
      <c r="F22" s="49"/>
      <c r="G22" s="75"/>
      <c r="H22" s="59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71" t="s">
        <v>19</v>
      </c>
      <c r="B23" s="178"/>
      <c r="C23" s="228" t="s">
        <v>204</v>
      </c>
      <c r="D23" s="65"/>
      <c r="E23" s="75"/>
      <c r="F23" s="49"/>
      <c r="G23" s="75"/>
      <c r="H23" s="59"/>
      <c r="I23" s="1"/>
      <c r="J23" s="1"/>
      <c r="K23" s="1"/>
    </row>
    <row r="24" spans="1:18" ht="60">
      <c r="A24" s="177"/>
      <c r="B24" s="178"/>
      <c r="C24" s="228" t="s">
        <v>31</v>
      </c>
      <c r="D24" s="65"/>
      <c r="E24" s="75"/>
      <c r="F24" s="49"/>
      <c r="G24" s="75"/>
      <c r="H24" s="59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71" t="s">
        <v>20</v>
      </c>
      <c r="B25" s="168"/>
      <c r="C25" s="228" t="s">
        <v>204</v>
      </c>
      <c r="D25" s="41"/>
      <c r="E25" s="42"/>
      <c r="F25" s="39"/>
      <c r="G25" s="42"/>
      <c r="H25" s="45"/>
      <c r="I25" s="1"/>
      <c r="J25" s="1"/>
      <c r="K25" s="1"/>
    </row>
    <row r="26" spans="1:18" ht="60">
      <c r="A26" s="177"/>
      <c r="B26" s="172"/>
      <c r="C26" s="228" t="s">
        <v>31</v>
      </c>
      <c r="D26" s="65"/>
      <c r="E26" s="75"/>
      <c r="F26" s="49"/>
      <c r="G26" s="75"/>
      <c r="H26" s="59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71" t="s">
        <v>21</v>
      </c>
      <c r="B27" s="168">
        <v>10</v>
      </c>
      <c r="C27" s="228" t="s">
        <v>204</v>
      </c>
      <c r="D27" s="41"/>
      <c r="E27" s="42"/>
      <c r="F27" s="39"/>
      <c r="G27" s="42"/>
      <c r="H27" s="45"/>
      <c r="I27" s="1"/>
      <c r="J27" s="1"/>
      <c r="K27" s="1"/>
    </row>
    <row r="28" spans="1:18" ht="60">
      <c r="A28" s="177"/>
      <c r="B28" s="172"/>
      <c r="C28" s="228" t="s">
        <v>31</v>
      </c>
      <c r="D28" s="65"/>
      <c r="E28" s="75"/>
      <c r="F28" s="49"/>
      <c r="G28" s="75"/>
      <c r="H28" s="59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71" t="s">
        <v>22</v>
      </c>
      <c r="B29" s="174"/>
      <c r="C29" s="228" t="s">
        <v>204</v>
      </c>
      <c r="D29" s="64"/>
      <c r="E29" s="68"/>
      <c r="F29" s="43"/>
      <c r="G29" s="68"/>
      <c r="H29" s="57"/>
      <c r="I29" s="1"/>
      <c r="J29" s="1"/>
      <c r="K29" s="1"/>
    </row>
    <row r="30" spans="1:18" ht="60">
      <c r="A30" s="179"/>
      <c r="B30" s="172"/>
      <c r="C30" s="228" t="s">
        <v>31</v>
      </c>
      <c r="D30" s="65"/>
      <c r="E30" s="75"/>
      <c r="F30" s="49"/>
      <c r="G30" s="75"/>
      <c r="H30" s="20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71" t="s">
        <v>23</v>
      </c>
      <c r="B31" s="172">
        <v>10</v>
      </c>
      <c r="C31" s="228" t="s">
        <v>204</v>
      </c>
      <c r="D31" s="257">
        <v>55960</v>
      </c>
      <c r="E31" s="258">
        <f>D31*1.084</f>
        <v>60660.64000000001</v>
      </c>
      <c r="F31" s="259">
        <f>E31*1.053</f>
        <v>63875.653920000004</v>
      </c>
      <c r="G31" s="258">
        <f>F31*1.044</f>
        <v>66686.18269248001</v>
      </c>
      <c r="H31" s="260">
        <f>G31*1.035</f>
        <v>69020.1990867168</v>
      </c>
      <c r="I31" s="1"/>
      <c r="J31" s="1"/>
      <c r="K31" s="1"/>
    </row>
    <row r="32" spans="1:18" ht="60">
      <c r="A32" s="177"/>
      <c r="B32" s="172"/>
      <c r="C32" s="228" t="s">
        <v>31</v>
      </c>
      <c r="D32" s="250">
        <f>D31/27562*100</f>
        <v>203.03316159930338</v>
      </c>
      <c r="E32" s="249">
        <f>E31/D31*100</f>
        <v>108.4</v>
      </c>
      <c r="F32" s="261">
        <f>F31/E31*100</f>
        <v>105.3</v>
      </c>
      <c r="G32" s="249">
        <v>104.4</v>
      </c>
      <c r="H32" s="262">
        <v>103.5</v>
      </c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14.75" customHeight="1">
      <c r="A33" s="171" t="s">
        <v>24</v>
      </c>
      <c r="B33" s="174"/>
      <c r="C33" s="228" t="s">
        <v>204</v>
      </c>
      <c r="D33" s="65"/>
      <c r="E33" s="75"/>
      <c r="F33" s="49"/>
      <c r="G33" s="75"/>
      <c r="H33" s="59"/>
      <c r="I33" s="1"/>
      <c r="J33" s="1"/>
      <c r="K33" s="1"/>
    </row>
    <row r="34" spans="1:18" ht="60">
      <c r="A34" s="177"/>
      <c r="B34" s="172"/>
      <c r="C34" s="228" t="s">
        <v>31</v>
      </c>
      <c r="D34" s="65"/>
      <c r="E34" s="75"/>
      <c r="F34" s="49"/>
      <c r="G34" s="75"/>
      <c r="H34" s="59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71" t="s">
        <v>25</v>
      </c>
      <c r="B35" s="168"/>
      <c r="C35" s="228" t="s">
        <v>204</v>
      </c>
      <c r="D35" s="41"/>
      <c r="E35" s="42"/>
      <c r="F35" s="39"/>
      <c r="G35" s="42"/>
      <c r="H35" s="45"/>
    </row>
    <row r="36" spans="1:18" ht="60">
      <c r="A36" s="177"/>
      <c r="B36" s="172"/>
      <c r="C36" s="228" t="s">
        <v>31</v>
      </c>
      <c r="D36" s="65"/>
      <c r="E36" s="75"/>
      <c r="F36" s="49"/>
      <c r="G36" s="75"/>
      <c r="H36" s="59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71" t="s">
        <v>26</v>
      </c>
      <c r="B37" s="144"/>
      <c r="C37" s="228" t="s">
        <v>204</v>
      </c>
      <c r="D37" s="66"/>
      <c r="E37" s="77"/>
      <c r="F37" s="18"/>
      <c r="G37" s="77"/>
      <c r="H37" s="56"/>
    </row>
    <row r="38" spans="1:18" ht="60">
      <c r="A38" s="177"/>
      <c r="B38" s="172"/>
      <c r="C38" s="228" t="s">
        <v>31</v>
      </c>
      <c r="D38" s="65"/>
      <c r="E38" s="75"/>
      <c r="F38" s="49"/>
      <c r="G38" s="75"/>
      <c r="H38" s="59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4.5" customHeight="1">
      <c r="A39" s="171" t="s">
        <v>27</v>
      </c>
      <c r="B39" s="180"/>
      <c r="C39" s="228" t="s">
        <v>204</v>
      </c>
      <c r="D39" s="29"/>
      <c r="E39" s="73"/>
      <c r="F39" s="32"/>
      <c r="G39" s="73"/>
      <c r="H39" s="55"/>
    </row>
    <row r="40" spans="1:18" ht="60">
      <c r="A40" s="177"/>
      <c r="B40" s="172"/>
      <c r="C40" s="228" t="s">
        <v>31</v>
      </c>
      <c r="D40" s="65"/>
      <c r="E40" s="75"/>
      <c r="F40" s="49"/>
      <c r="G40" s="75"/>
      <c r="H40" s="59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81.75" customHeight="1">
      <c r="A41" s="171" t="s">
        <v>28</v>
      </c>
      <c r="B41" s="144"/>
      <c r="C41" s="228" t="s">
        <v>204</v>
      </c>
      <c r="D41" s="66">
        <v>166540</v>
      </c>
      <c r="E41" s="263">
        <f>E13-E31</f>
        <v>199339.36</v>
      </c>
      <c r="F41" s="263">
        <f>F13-F31</f>
        <v>209904.34608</v>
      </c>
      <c r="G41" s="263">
        <f>G13-G31</f>
        <v>219139.81730752</v>
      </c>
      <c r="H41" s="263">
        <f>H13-H31</f>
        <v>226809.8009132832</v>
      </c>
    </row>
    <row r="42" spans="1:18" ht="60">
      <c r="A42" s="177"/>
      <c r="B42" s="172"/>
      <c r="C42" s="228" t="s">
        <v>31</v>
      </c>
      <c r="D42" s="248">
        <v>112.3</v>
      </c>
      <c r="E42" s="247">
        <f>E41/D41*100</f>
        <v>119.69458388375165</v>
      </c>
      <c r="F42" s="255">
        <f>F41/E41*100</f>
        <v>105.3</v>
      </c>
      <c r="G42" s="247">
        <f>G41/F41*100</f>
        <v>104.39984754960724</v>
      </c>
      <c r="H42" s="256">
        <f>H41/G41*100</f>
        <v>103.5000410696701</v>
      </c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81" t="s">
        <v>29</v>
      </c>
      <c r="B43" s="182"/>
      <c r="C43" s="231"/>
      <c r="D43" s="31"/>
      <c r="E43" s="78"/>
      <c r="F43" s="71"/>
      <c r="G43" s="78"/>
      <c r="H43" s="61"/>
    </row>
    <row r="44" spans="1:9" ht="12.75" customHeight="1">
      <c r="A44" s="183"/>
      <c r="B44" s="180"/>
      <c r="C44" s="232"/>
      <c r="D44" s="13"/>
      <c r="E44" s="73"/>
      <c r="F44" s="32"/>
      <c r="G44" s="73"/>
      <c r="H44" s="55"/>
      <c r="I44" s="1"/>
    </row>
    <row r="45" spans="1:8" ht="90" customHeight="1">
      <c r="A45" s="173" t="s">
        <v>30</v>
      </c>
      <c r="B45" s="180"/>
      <c r="C45" s="228" t="s">
        <v>204</v>
      </c>
      <c r="D45" s="29"/>
      <c r="E45" s="73"/>
      <c r="F45" s="32"/>
      <c r="G45" s="73"/>
      <c r="H45" s="55"/>
    </row>
    <row r="46" spans="1:18" ht="60.75" thickBot="1">
      <c r="A46" s="222"/>
      <c r="B46" s="223"/>
      <c r="C46" s="233" t="s">
        <v>31</v>
      </c>
      <c r="D46" s="224"/>
      <c r="E46" s="225"/>
      <c r="F46" s="226"/>
      <c r="G46" s="225"/>
      <c r="H46" s="227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44"/>
    </row>
    <row r="48" spans="1:3" s="1" customFormat="1" ht="15">
      <c r="A48" s="11" t="s">
        <v>205</v>
      </c>
      <c r="C48" s="144"/>
    </row>
    <row r="49" ht="15">
      <c r="A49" s="11" t="s">
        <v>278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0" zoomScaleNormal="75" zoomScalePageLayoutView="0" workbookViewId="0" topLeftCell="A1">
      <selection activeCell="L20" sqref="L20"/>
    </sheetView>
  </sheetViews>
  <sheetFormatPr defaultColWidth="9.00390625" defaultRowHeight="12.75"/>
  <cols>
    <col min="1" max="1" width="40.00390625" style="0" customWidth="1"/>
    <col min="2" max="2" width="0.12890625" style="0" hidden="1" customWidth="1"/>
    <col min="3" max="3" width="20.375" style="154" customWidth="1"/>
    <col min="4" max="4" width="9.625" style="0" customWidth="1"/>
    <col min="5" max="5" width="10.00390625" style="0" customWidth="1"/>
    <col min="6" max="6" width="12.87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101" t="s">
        <v>0</v>
      </c>
      <c r="B2" s="101" t="s">
        <v>1</v>
      </c>
      <c r="C2" s="151" t="s">
        <v>8</v>
      </c>
      <c r="D2" s="217" t="s">
        <v>279</v>
      </c>
      <c r="E2" s="217" t="s">
        <v>280</v>
      </c>
      <c r="F2" s="297" t="s">
        <v>2</v>
      </c>
      <c r="G2" s="298"/>
      <c r="H2" s="299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38" t="s">
        <v>9</v>
      </c>
      <c r="D3" s="149" t="s">
        <v>222</v>
      </c>
      <c r="E3" s="149" t="s">
        <v>271</v>
      </c>
      <c r="F3" s="105" t="s">
        <v>296</v>
      </c>
      <c r="G3" s="150" t="s">
        <v>297</v>
      </c>
      <c r="H3" s="105" t="s">
        <v>300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0"/>
      <c r="C4" s="155"/>
      <c r="D4" s="25"/>
      <c r="E4" s="25"/>
      <c r="F4" s="121"/>
      <c r="G4" s="25"/>
      <c r="H4" s="120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04" t="s">
        <v>40</v>
      </c>
      <c r="B5" s="125"/>
      <c r="C5" s="156"/>
      <c r="D5" s="126"/>
      <c r="E5" s="126"/>
      <c r="F5" s="127"/>
      <c r="G5" s="126"/>
      <c r="H5" s="12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0"/>
      <c r="B6" s="168"/>
      <c r="C6" s="157"/>
      <c r="D6" s="40"/>
      <c r="E6" s="40"/>
      <c r="F6" s="92"/>
      <c r="G6" s="40"/>
      <c r="H6" s="46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53" t="s">
        <v>32</v>
      </c>
      <c r="B7" s="174"/>
      <c r="C7" s="157" t="s">
        <v>204</v>
      </c>
      <c r="D7" s="51">
        <f aca="true" t="shared" si="0" ref="D7:H8">D12</f>
        <v>79793</v>
      </c>
      <c r="E7" s="51">
        <f t="shared" si="0"/>
        <v>85218.924</v>
      </c>
      <c r="F7" s="51">
        <f t="shared" si="0"/>
        <v>89309.43235199999</v>
      </c>
      <c r="G7" s="51">
        <f t="shared" si="0"/>
        <v>92703.19078137599</v>
      </c>
      <c r="H7" s="51">
        <f t="shared" si="0"/>
        <v>97523.75670200754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63"/>
      <c r="B8" s="172"/>
      <c r="C8" s="152" t="s">
        <v>262</v>
      </c>
      <c r="D8" s="264">
        <f t="shared" si="0"/>
        <v>123</v>
      </c>
      <c r="E8" s="264">
        <f t="shared" si="0"/>
        <v>106.8</v>
      </c>
      <c r="F8" s="264">
        <f t="shared" si="0"/>
        <v>104.8</v>
      </c>
      <c r="G8" s="264">
        <f t="shared" si="0"/>
        <v>103.8</v>
      </c>
      <c r="H8" s="264">
        <f t="shared" si="0"/>
        <v>105.2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43" t="s">
        <v>33</v>
      </c>
      <c r="B9" s="172"/>
      <c r="C9" s="152"/>
      <c r="D9" s="52"/>
      <c r="E9" s="52"/>
      <c r="F9" s="122"/>
      <c r="G9" s="52"/>
      <c r="H9" s="48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84" t="s">
        <v>34</v>
      </c>
      <c r="B10" s="172"/>
      <c r="C10" s="157" t="s">
        <v>204</v>
      </c>
      <c r="D10" s="52"/>
      <c r="E10" s="52"/>
      <c r="F10" s="219"/>
      <c r="G10" s="52"/>
      <c r="H10" s="48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84"/>
      <c r="B11" s="172"/>
      <c r="C11" s="152" t="s">
        <v>262</v>
      </c>
      <c r="D11" s="52"/>
      <c r="E11" s="52"/>
      <c r="F11" s="122"/>
      <c r="G11" s="52"/>
      <c r="H11" s="48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84" t="s">
        <v>35</v>
      </c>
      <c r="B12" s="172"/>
      <c r="C12" s="157" t="s">
        <v>204</v>
      </c>
      <c r="D12" s="52">
        <v>79793</v>
      </c>
      <c r="E12" s="52">
        <f>D12*E13/100</f>
        <v>85218.924</v>
      </c>
      <c r="F12" s="267">
        <f>E12*F13/100</f>
        <v>89309.43235199999</v>
      </c>
      <c r="G12" s="268">
        <f>F12*G13/100</f>
        <v>92703.19078137599</v>
      </c>
      <c r="H12" s="269">
        <f>G12*H13/100</f>
        <v>97523.75670200754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53"/>
      <c r="B13" s="172"/>
      <c r="C13" s="152" t="s">
        <v>262</v>
      </c>
      <c r="D13" s="264">
        <v>123</v>
      </c>
      <c r="E13" s="264">
        <v>106.8</v>
      </c>
      <c r="F13" s="265">
        <v>104.8</v>
      </c>
      <c r="G13" s="264">
        <v>103.8</v>
      </c>
      <c r="H13" s="266">
        <v>105.2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53" t="s">
        <v>36</v>
      </c>
      <c r="B14" s="185"/>
      <c r="C14" s="152"/>
      <c r="D14" s="74"/>
      <c r="E14" s="74"/>
      <c r="F14" s="123"/>
      <c r="G14" s="74"/>
      <c r="H14" s="58"/>
    </row>
    <row r="15" spans="1:8" ht="47.25" customHeight="1">
      <c r="A15" s="153" t="s">
        <v>37</v>
      </c>
      <c r="B15" s="185"/>
      <c r="C15" s="157" t="s">
        <v>204</v>
      </c>
      <c r="D15" s="74"/>
      <c r="E15" s="74"/>
      <c r="F15" s="74"/>
      <c r="G15" s="74"/>
      <c r="H15" s="74"/>
    </row>
    <row r="16" spans="1:8" ht="48.75" customHeight="1">
      <c r="A16" s="186"/>
      <c r="B16" s="185"/>
      <c r="C16" s="152" t="s">
        <v>262</v>
      </c>
      <c r="D16" s="270"/>
      <c r="E16" s="74"/>
      <c r="F16" s="123"/>
      <c r="G16" s="74"/>
      <c r="H16" s="58"/>
    </row>
    <row r="17" spans="1:8" ht="48" customHeight="1">
      <c r="A17" s="187" t="s">
        <v>38</v>
      </c>
      <c r="B17" s="185"/>
      <c r="C17" s="157" t="s">
        <v>204</v>
      </c>
      <c r="D17" s="74"/>
      <c r="E17" s="74"/>
      <c r="F17" s="123"/>
      <c r="G17" s="74"/>
      <c r="H17" s="58"/>
    </row>
    <row r="18" spans="1:8" ht="45.75" customHeight="1">
      <c r="A18" s="164"/>
      <c r="B18" s="185"/>
      <c r="C18" s="152" t="s">
        <v>262</v>
      </c>
      <c r="D18" s="74"/>
      <c r="E18" s="74"/>
      <c r="F18" s="123"/>
      <c r="G18" s="74"/>
      <c r="H18" s="58"/>
    </row>
    <row r="19" spans="1:8" ht="45.75" customHeight="1">
      <c r="A19" s="164" t="s">
        <v>39</v>
      </c>
      <c r="B19" s="185"/>
      <c r="C19" s="158"/>
      <c r="D19" s="74"/>
      <c r="E19" s="74"/>
      <c r="F19" s="123"/>
      <c r="G19" s="74"/>
      <c r="H19" s="58"/>
    </row>
    <row r="20" spans="1:8" ht="48" customHeight="1">
      <c r="A20" s="141" t="s">
        <v>220</v>
      </c>
      <c r="B20" s="185"/>
      <c r="C20" s="157" t="s">
        <v>204</v>
      </c>
      <c r="D20" s="291">
        <f aca="true" t="shared" si="1" ref="D20:H21">D12</f>
        <v>79793</v>
      </c>
      <c r="E20" s="291">
        <f t="shared" si="1"/>
        <v>85218.924</v>
      </c>
      <c r="F20" s="291">
        <f t="shared" si="1"/>
        <v>89309.43235199999</v>
      </c>
      <c r="G20" s="291">
        <f t="shared" si="1"/>
        <v>92703.19078137599</v>
      </c>
      <c r="H20" s="291">
        <f t="shared" si="1"/>
        <v>97523.75670200754</v>
      </c>
    </row>
    <row r="21" spans="1:8" ht="46.5" customHeight="1">
      <c r="A21" s="188"/>
      <c r="B21" s="185"/>
      <c r="C21" s="152" t="s">
        <v>262</v>
      </c>
      <c r="D21" s="270">
        <f t="shared" si="1"/>
        <v>123</v>
      </c>
      <c r="E21" s="270">
        <f t="shared" si="1"/>
        <v>106.8</v>
      </c>
      <c r="F21" s="270">
        <f t="shared" si="1"/>
        <v>104.8</v>
      </c>
      <c r="G21" s="270">
        <f t="shared" si="1"/>
        <v>103.8</v>
      </c>
      <c r="H21" s="270">
        <f t="shared" si="1"/>
        <v>105.2</v>
      </c>
    </row>
    <row r="22" spans="1:8" ht="48.75" customHeight="1">
      <c r="A22" s="187" t="s">
        <v>38</v>
      </c>
      <c r="B22" s="185"/>
      <c r="C22" s="157" t="s">
        <v>204</v>
      </c>
      <c r="D22" s="74"/>
      <c r="E22" s="74"/>
      <c r="F22" s="123"/>
      <c r="G22" s="74"/>
      <c r="H22" s="58"/>
    </row>
    <row r="23" spans="1:8" ht="46.5" customHeight="1" thickBot="1">
      <c r="A23" s="189"/>
      <c r="B23" s="185"/>
      <c r="C23" s="191" t="s">
        <v>262</v>
      </c>
      <c r="D23" s="79"/>
      <c r="E23" s="79"/>
      <c r="F23" s="124"/>
      <c r="G23" s="79"/>
      <c r="H23" s="63"/>
    </row>
    <row r="25" ht="15">
      <c r="A25" s="11" t="s">
        <v>205</v>
      </c>
    </row>
    <row r="26" ht="15">
      <c r="A26" s="11" t="s">
        <v>278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44.25390625" style="0" customWidth="1"/>
    <col min="2" max="2" width="16.75390625" style="28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1" t="s">
        <v>0</v>
      </c>
      <c r="B2" s="102" t="s">
        <v>8</v>
      </c>
      <c r="C2" s="217" t="s">
        <v>279</v>
      </c>
      <c r="D2" s="217" t="s">
        <v>280</v>
      </c>
      <c r="E2" s="297" t="s">
        <v>2</v>
      </c>
      <c r="F2" s="298"/>
      <c r="G2" s="299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4"/>
      <c r="B3" s="105" t="s">
        <v>9</v>
      </c>
      <c r="C3" s="149" t="s">
        <v>222</v>
      </c>
      <c r="D3" s="149" t="s">
        <v>271</v>
      </c>
      <c r="E3" s="105" t="s">
        <v>296</v>
      </c>
      <c r="F3" s="150" t="s">
        <v>297</v>
      </c>
      <c r="G3" s="105" t="s">
        <v>300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1"/>
      <c r="B4" s="87"/>
      <c r="C4" s="41"/>
      <c r="D4" s="25"/>
      <c r="E4" s="39"/>
      <c r="F4" s="25"/>
      <c r="G4" s="45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4" t="s">
        <v>41</v>
      </c>
      <c r="B5" s="42"/>
      <c r="C5" s="15"/>
      <c r="D5" s="40"/>
      <c r="E5" s="16"/>
      <c r="F5" s="40"/>
      <c r="G5" s="46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4" t="s">
        <v>42</v>
      </c>
      <c r="B6" s="42"/>
      <c r="C6" s="15"/>
      <c r="D6" s="40"/>
      <c r="E6" s="16"/>
      <c r="F6" s="40"/>
      <c r="G6" s="46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2" t="s">
        <v>43</v>
      </c>
      <c r="B7" s="42"/>
      <c r="C7" s="15"/>
      <c r="D7" s="40"/>
      <c r="E7" s="16"/>
      <c r="F7" s="40"/>
      <c r="G7" s="46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4"/>
      <c r="B8" s="69"/>
      <c r="C8" s="50"/>
      <c r="D8" s="51"/>
      <c r="E8" s="17"/>
      <c r="F8" s="51"/>
      <c r="G8" s="47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3" t="s">
        <v>44</v>
      </c>
      <c r="B9" s="88" t="s">
        <v>238</v>
      </c>
      <c r="C9" s="37"/>
      <c r="D9" s="52"/>
      <c r="E9" s="53"/>
      <c r="F9" s="52"/>
      <c r="G9" s="48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3" t="s">
        <v>46</v>
      </c>
      <c r="B10" s="88" t="s">
        <v>238</v>
      </c>
      <c r="C10" s="37"/>
      <c r="D10" s="52"/>
      <c r="E10" s="53"/>
      <c r="F10" s="52"/>
      <c r="G10" s="48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3" t="s">
        <v>290</v>
      </c>
      <c r="B11" s="88" t="s">
        <v>238</v>
      </c>
      <c r="C11" s="88"/>
      <c r="D11" s="52"/>
      <c r="E11" s="53"/>
      <c r="F11" s="52"/>
      <c r="G11" s="48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3" t="s">
        <v>47</v>
      </c>
      <c r="B12" s="88" t="s">
        <v>238</v>
      </c>
      <c r="C12" s="37">
        <v>138</v>
      </c>
      <c r="D12" s="52">
        <v>148</v>
      </c>
      <c r="E12" s="53">
        <v>149</v>
      </c>
      <c r="F12" s="52">
        <v>150</v>
      </c>
      <c r="G12" s="48">
        <v>151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3" t="s">
        <v>48</v>
      </c>
      <c r="B13" s="88" t="s">
        <v>238</v>
      </c>
      <c r="C13" s="26">
        <v>3913</v>
      </c>
      <c r="D13" s="74">
        <v>4095</v>
      </c>
      <c r="E13" s="44">
        <v>4500</v>
      </c>
      <c r="F13" s="74">
        <v>5000</v>
      </c>
      <c r="G13" s="58">
        <v>6000</v>
      </c>
    </row>
    <row r="14" spans="1:7" ht="21" customHeight="1">
      <c r="A14" s="83" t="s">
        <v>49</v>
      </c>
      <c r="B14" s="88" t="s">
        <v>67</v>
      </c>
      <c r="C14" s="26"/>
      <c r="D14" s="74"/>
      <c r="E14" s="44"/>
      <c r="F14" s="74"/>
      <c r="G14" s="58"/>
    </row>
    <row r="15" spans="1:7" ht="43.5" customHeight="1">
      <c r="A15" s="83" t="s">
        <v>50</v>
      </c>
      <c r="B15" s="88" t="s">
        <v>51</v>
      </c>
      <c r="C15" s="26"/>
      <c r="D15" s="74"/>
      <c r="E15" s="44"/>
      <c r="F15" s="74"/>
      <c r="G15" s="58"/>
    </row>
    <row r="16" spans="1:7" ht="33" customHeight="1">
      <c r="A16" s="83" t="s">
        <v>108</v>
      </c>
      <c r="B16" s="88" t="s">
        <v>238</v>
      </c>
      <c r="C16" s="26"/>
      <c r="D16" s="74"/>
      <c r="E16" s="44"/>
      <c r="F16" s="74"/>
      <c r="G16" s="58"/>
    </row>
    <row r="17" spans="1:7" ht="31.5" customHeight="1">
      <c r="A17" s="83" t="s">
        <v>52</v>
      </c>
      <c r="B17" s="88" t="s">
        <v>238</v>
      </c>
      <c r="C17" s="26"/>
      <c r="D17" s="74"/>
      <c r="E17" s="44"/>
      <c r="F17" s="74"/>
      <c r="G17" s="58"/>
    </row>
    <row r="18" spans="1:7" ht="30" customHeight="1">
      <c r="A18" s="84" t="s">
        <v>53</v>
      </c>
      <c r="B18" s="88" t="s">
        <v>238</v>
      </c>
      <c r="C18" s="26"/>
      <c r="D18" s="74"/>
      <c r="E18" s="44"/>
      <c r="F18" s="74"/>
      <c r="G18" s="58"/>
    </row>
    <row r="19" spans="1:7" ht="51" customHeight="1">
      <c r="A19" s="83" t="s">
        <v>54</v>
      </c>
      <c r="B19" s="88" t="s">
        <v>238</v>
      </c>
      <c r="C19" s="26"/>
      <c r="D19" s="74"/>
      <c r="E19" s="44"/>
      <c r="F19" s="74"/>
      <c r="G19" s="58"/>
    </row>
    <row r="20" spans="1:7" ht="30.75" customHeight="1">
      <c r="A20" s="83" t="s">
        <v>291</v>
      </c>
      <c r="B20" s="88" t="s">
        <v>107</v>
      </c>
      <c r="C20" s="26"/>
      <c r="D20" s="74"/>
      <c r="E20" s="44"/>
      <c r="F20" s="74"/>
      <c r="G20" s="58"/>
    </row>
    <row r="21" spans="1:7" ht="34.5" customHeight="1">
      <c r="A21" s="85" t="s">
        <v>55</v>
      </c>
      <c r="B21" s="88" t="s">
        <v>107</v>
      </c>
      <c r="C21" s="26"/>
      <c r="D21" s="74"/>
      <c r="E21" s="44"/>
      <c r="F21" s="74"/>
      <c r="G21" s="58"/>
    </row>
    <row r="22" spans="1:7" ht="29.25" customHeight="1">
      <c r="A22" s="83" t="s">
        <v>56</v>
      </c>
      <c r="B22" s="88" t="s">
        <v>107</v>
      </c>
      <c r="C22" s="26"/>
      <c r="D22" s="74"/>
      <c r="E22" s="44"/>
      <c r="F22" s="74"/>
      <c r="G22" s="58"/>
    </row>
    <row r="23" spans="1:7" ht="24" customHeight="1">
      <c r="A23" s="83" t="s">
        <v>57</v>
      </c>
      <c r="B23" s="88" t="s">
        <v>107</v>
      </c>
      <c r="C23" s="26"/>
      <c r="D23" s="74"/>
      <c r="E23" s="44"/>
      <c r="F23" s="74"/>
      <c r="G23" s="58"/>
    </row>
    <row r="24" spans="1:7" ht="26.25" customHeight="1">
      <c r="A24" s="83" t="s">
        <v>58</v>
      </c>
      <c r="B24" s="88" t="s">
        <v>107</v>
      </c>
      <c r="C24" s="26"/>
      <c r="D24" s="74"/>
      <c r="E24" s="44"/>
      <c r="F24" s="74"/>
      <c r="G24" s="58"/>
    </row>
    <row r="25" spans="1:7" ht="29.25" customHeight="1">
      <c r="A25" s="83" t="s">
        <v>59</v>
      </c>
      <c r="B25" s="88" t="s">
        <v>107</v>
      </c>
      <c r="C25" s="26"/>
      <c r="D25" s="74"/>
      <c r="E25" s="44"/>
      <c r="F25" s="74"/>
      <c r="G25" s="58"/>
    </row>
    <row r="26" spans="1:7" ht="48" customHeight="1">
      <c r="A26" s="83" t="s">
        <v>60</v>
      </c>
      <c r="B26" s="88" t="s">
        <v>107</v>
      </c>
      <c r="C26" s="26"/>
      <c r="D26" s="74"/>
      <c r="E26" s="44"/>
      <c r="F26" s="74"/>
      <c r="G26" s="58"/>
    </row>
    <row r="27" spans="1:7" ht="46.5" customHeight="1">
      <c r="A27" s="83" t="s">
        <v>61</v>
      </c>
      <c r="B27" s="88" t="s">
        <v>107</v>
      </c>
      <c r="C27" s="26"/>
      <c r="D27" s="74"/>
      <c r="E27" s="44"/>
      <c r="F27" s="74"/>
      <c r="G27" s="58"/>
    </row>
    <row r="28" spans="1:7" ht="45.75" customHeight="1">
      <c r="A28" s="83" t="s">
        <v>62</v>
      </c>
      <c r="B28" s="88" t="s">
        <v>107</v>
      </c>
      <c r="C28" s="26"/>
      <c r="D28" s="74"/>
      <c r="E28" s="44"/>
      <c r="F28" s="74"/>
      <c r="G28" s="58"/>
    </row>
    <row r="29" spans="1:7" ht="18" customHeight="1">
      <c r="A29" s="83" t="s">
        <v>63</v>
      </c>
      <c r="B29" s="88" t="s">
        <v>107</v>
      </c>
      <c r="C29" s="26"/>
      <c r="D29" s="74"/>
      <c r="E29" s="44"/>
      <c r="F29" s="74"/>
      <c r="G29" s="58"/>
    </row>
    <row r="30" spans="1:7" ht="32.25" customHeight="1">
      <c r="A30" s="83" t="s">
        <v>64</v>
      </c>
      <c r="B30" s="88" t="s">
        <v>65</v>
      </c>
      <c r="C30" s="26"/>
      <c r="D30" s="74"/>
      <c r="E30" s="44"/>
      <c r="F30" s="74"/>
      <c r="G30" s="58"/>
    </row>
    <row r="31" spans="1:7" ht="30.75" customHeight="1">
      <c r="A31" s="83" t="s">
        <v>66</v>
      </c>
      <c r="B31" s="88" t="s">
        <v>67</v>
      </c>
      <c r="C31" s="26"/>
      <c r="D31" s="74"/>
      <c r="E31" s="44"/>
      <c r="F31" s="74"/>
      <c r="G31" s="58"/>
    </row>
    <row r="32" spans="1:7" ht="27.75" customHeight="1">
      <c r="A32" s="83" t="s">
        <v>68</v>
      </c>
      <c r="B32" s="88" t="s">
        <v>69</v>
      </c>
      <c r="C32" s="26"/>
      <c r="D32" s="74"/>
      <c r="E32" s="44"/>
      <c r="F32" s="74"/>
      <c r="G32" s="58"/>
    </row>
    <row r="33" spans="1:7" ht="27" customHeight="1">
      <c r="A33" s="83" t="s">
        <v>70</v>
      </c>
      <c r="B33" s="88" t="s">
        <v>71</v>
      </c>
      <c r="C33" s="26"/>
      <c r="D33" s="74"/>
      <c r="E33" s="44"/>
      <c r="F33" s="74"/>
      <c r="G33" s="58"/>
    </row>
    <row r="34" spans="1:7" ht="23.25" customHeight="1">
      <c r="A34" s="83" t="s">
        <v>72</v>
      </c>
      <c r="B34" s="88" t="s">
        <v>238</v>
      </c>
      <c r="C34" s="26"/>
      <c r="D34" s="74"/>
      <c r="E34" s="44"/>
      <c r="F34" s="74"/>
      <c r="G34" s="58"/>
    </row>
    <row r="35" spans="1:7" ht="24.75" customHeight="1">
      <c r="A35" s="83" t="s">
        <v>73</v>
      </c>
      <c r="B35" s="88" t="s">
        <v>238</v>
      </c>
      <c r="C35" s="26"/>
      <c r="D35" s="74"/>
      <c r="E35" s="44"/>
      <c r="F35" s="74"/>
      <c r="G35" s="58"/>
    </row>
    <row r="36" spans="1:7" ht="15.75" customHeight="1">
      <c r="A36" s="83" t="s">
        <v>74</v>
      </c>
      <c r="B36" s="88" t="s">
        <v>238</v>
      </c>
      <c r="C36" s="26"/>
      <c r="D36" s="74"/>
      <c r="E36" s="44"/>
      <c r="F36" s="74"/>
      <c r="G36" s="58"/>
    </row>
    <row r="37" spans="1:7" ht="23.25" customHeight="1">
      <c r="A37" s="83" t="s">
        <v>75</v>
      </c>
      <c r="B37" s="88" t="s">
        <v>238</v>
      </c>
      <c r="C37" s="26"/>
      <c r="D37" s="74"/>
      <c r="E37" s="44"/>
      <c r="F37" s="74"/>
      <c r="G37" s="58"/>
    </row>
    <row r="38" spans="1:7" ht="48" customHeight="1">
      <c r="A38" s="83" t="s">
        <v>76</v>
      </c>
      <c r="B38" s="88" t="s">
        <v>238</v>
      </c>
      <c r="C38" s="26"/>
      <c r="D38" s="74"/>
      <c r="E38" s="44"/>
      <c r="F38" s="74"/>
      <c r="G38" s="58"/>
    </row>
    <row r="39" spans="1:7" ht="24.75" customHeight="1">
      <c r="A39" s="83" t="s">
        <v>77</v>
      </c>
      <c r="B39" s="88" t="s">
        <v>238</v>
      </c>
      <c r="C39" s="26"/>
      <c r="D39" s="74"/>
      <c r="E39" s="44"/>
      <c r="F39" s="74"/>
      <c r="G39" s="58"/>
    </row>
    <row r="40" spans="1:7" ht="38.25" customHeight="1">
      <c r="A40" s="83" t="s">
        <v>78</v>
      </c>
      <c r="B40" s="88" t="s">
        <v>67</v>
      </c>
      <c r="C40" s="26"/>
      <c r="D40" s="74"/>
      <c r="E40" s="44"/>
      <c r="F40" s="74"/>
      <c r="G40" s="58"/>
    </row>
    <row r="41" spans="1:7" ht="24.75" customHeight="1">
      <c r="A41" s="83" t="s">
        <v>79</v>
      </c>
      <c r="B41" s="88" t="s">
        <v>67</v>
      </c>
      <c r="C41" s="26"/>
      <c r="D41" s="74"/>
      <c r="E41" s="44"/>
      <c r="F41" s="74"/>
      <c r="G41" s="58"/>
    </row>
    <row r="42" spans="1:7" ht="23.25" customHeight="1">
      <c r="A42" s="83" t="s">
        <v>80</v>
      </c>
      <c r="B42" s="88" t="s">
        <v>45</v>
      </c>
      <c r="C42" s="26"/>
      <c r="D42" s="74"/>
      <c r="E42" s="44"/>
      <c r="F42" s="74"/>
      <c r="G42" s="58"/>
    </row>
    <row r="43" spans="1:7" ht="27.75" customHeight="1">
      <c r="A43" s="83" t="s">
        <v>81</v>
      </c>
      <c r="B43" s="88" t="s">
        <v>82</v>
      </c>
      <c r="C43" s="26"/>
      <c r="D43" s="74"/>
      <c r="E43" s="44"/>
      <c r="F43" s="74"/>
      <c r="G43" s="58"/>
    </row>
    <row r="44" spans="1:7" ht="34.5" customHeight="1">
      <c r="A44" s="83" t="s">
        <v>83</v>
      </c>
      <c r="B44" s="88" t="s">
        <v>82</v>
      </c>
      <c r="C44" s="26"/>
      <c r="D44" s="74"/>
      <c r="E44" s="44"/>
      <c r="F44" s="74"/>
      <c r="G44" s="58"/>
    </row>
    <row r="45" spans="1:7" ht="38.25" customHeight="1">
      <c r="A45" s="83" t="s">
        <v>84</v>
      </c>
      <c r="B45" s="88" t="s">
        <v>82</v>
      </c>
      <c r="C45" s="26"/>
      <c r="D45" s="74"/>
      <c r="E45" s="44"/>
      <c r="F45" s="74"/>
      <c r="G45" s="58"/>
    </row>
    <row r="46" spans="1:7" ht="32.25" customHeight="1">
      <c r="A46" s="83" t="s">
        <v>85</v>
      </c>
      <c r="B46" s="88" t="s">
        <v>82</v>
      </c>
      <c r="C46" s="26"/>
      <c r="D46" s="74"/>
      <c r="E46" s="44"/>
      <c r="F46" s="74"/>
      <c r="G46" s="58"/>
    </row>
    <row r="47" spans="1:7" ht="27.75" customHeight="1">
      <c r="A47" s="83" t="s">
        <v>86</v>
      </c>
      <c r="B47" s="88" t="s">
        <v>45</v>
      </c>
      <c r="C47" s="26"/>
      <c r="D47" s="74"/>
      <c r="E47" s="44"/>
      <c r="F47" s="74"/>
      <c r="G47" s="58"/>
    </row>
    <row r="48" spans="1:7" ht="15.75" customHeight="1">
      <c r="A48" s="83" t="s">
        <v>87</v>
      </c>
      <c r="B48" s="88" t="s">
        <v>45</v>
      </c>
      <c r="C48" s="26"/>
      <c r="D48" s="74"/>
      <c r="E48" s="44"/>
      <c r="F48" s="74"/>
      <c r="G48" s="58"/>
    </row>
    <row r="49" spans="1:7" ht="24.75" customHeight="1">
      <c r="A49" s="83" t="s">
        <v>88</v>
      </c>
      <c r="B49" s="88" t="s">
        <v>89</v>
      </c>
      <c r="C49" s="26"/>
      <c r="D49" s="74"/>
      <c r="E49" s="44"/>
      <c r="F49" s="74"/>
      <c r="G49" s="58"/>
    </row>
    <row r="50" spans="1:7" ht="26.25" customHeight="1">
      <c r="A50" s="83" t="s">
        <v>90</v>
      </c>
      <c r="B50" s="88" t="s">
        <v>67</v>
      </c>
      <c r="C50" s="26"/>
      <c r="D50" s="74"/>
      <c r="E50" s="44"/>
      <c r="F50" s="74"/>
      <c r="G50" s="58"/>
    </row>
    <row r="51" spans="1:7" ht="29.25" customHeight="1">
      <c r="A51" s="83" t="s">
        <v>91</v>
      </c>
      <c r="B51" s="88" t="s">
        <v>67</v>
      </c>
      <c r="C51" s="26"/>
      <c r="D51" s="74"/>
      <c r="E51" s="44"/>
      <c r="F51" s="74"/>
      <c r="G51" s="58"/>
    </row>
    <row r="52" spans="1:7" ht="32.25" customHeight="1">
      <c r="A52" s="83" t="s">
        <v>92</v>
      </c>
      <c r="B52" s="88" t="s">
        <v>67</v>
      </c>
      <c r="C52" s="26"/>
      <c r="D52" s="74"/>
      <c r="E52" s="44"/>
      <c r="F52" s="74"/>
      <c r="G52" s="58"/>
    </row>
    <row r="53" spans="1:7" ht="30" customHeight="1">
      <c r="A53" s="83" t="s">
        <v>93</v>
      </c>
      <c r="B53" s="88" t="s">
        <v>67</v>
      </c>
      <c r="C53" s="26"/>
      <c r="D53" s="74"/>
      <c r="E53" s="44"/>
      <c r="F53" s="74"/>
      <c r="G53" s="58"/>
    </row>
    <row r="54" spans="1:7" ht="27.75" customHeight="1">
      <c r="A54" s="83" t="s">
        <v>94</v>
      </c>
      <c r="B54" s="88" t="s">
        <v>67</v>
      </c>
      <c r="C54" s="26"/>
      <c r="D54" s="74"/>
      <c r="E54" s="44"/>
      <c r="F54" s="74"/>
      <c r="G54" s="58"/>
    </row>
    <row r="55" spans="1:7" ht="33.75" customHeight="1">
      <c r="A55" s="83" t="s">
        <v>95</v>
      </c>
      <c r="B55" s="88" t="s">
        <v>96</v>
      </c>
      <c r="C55" s="26"/>
      <c r="D55" s="74"/>
      <c r="E55" s="44"/>
      <c r="F55" s="74"/>
      <c r="G55" s="58"/>
    </row>
    <row r="56" spans="1:7" ht="26.25" customHeight="1">
      <c r="A56" s="83" t="s">
        <v>97</v>
      </c>
      <c r="B56" s="88" t="s">
        <v>89</v>
      </c>
      <c r="C56" s="26"/>
      <c r="D56" s="74"/>
      <c r="E56" s="44"/>
      <c r="F56" s="74"/>
      <c r="G56" s="58"/>
    </row>
    <row r="57" spans="1:7" ht="29.25" customHeight="1">
      <c r="A57" s="83" t="s">
        <v>98</v>
      </c>
      <c r="B57" s="88" t="s">
        <v>67</v>
      </c>
      <c r="C57" s="26"/>
      <c r="D57" s="74"/>
      <c r="E57" s="44"/>
      <c r="F57" s="74"/>
      <c r="G57" s="58"/>
    </row>
    <row r="58" spans="1:7" ht="18" customHeight="1">
      <c r="A58" s="83" t="s">
        <v>99</v>
      </c>
      <c r="B58" s="88" t="s">
        <v>89</v>
      </c>
      <c r="C58" s="26"/>
      <c r="D58" s="74"/>
      <c r="E58" s="44"/>
      <c r="F58" s="74"/>
      <c r="G58" s="58"/>
    </row>
    <row r="59" spans="1:7" ht="30" customHeight="1">
      <c r="A59" s="83" t="s">
        <v>100</v>
      </c>
      <c r="B59" s="88" t="s">
        <v>101</v>
      </c>
      <c r="C59" s="26"/>
      <c r="D59" s="74"/>
      <c r="E59" s="44"/>
      <c r="F59" s="74"/>
      <c r="G59" s="58"/>
    </row>
    <row r="60" spans="1:7" ht="15">
      <c r="A60" s="83" t="s">
        <v>102</v>
      </c>
      <c r="B60" s="88"/>
      <c r="C60" s="26"/>
      <c r="D60" s="74"/>
      <c r="E60" s="44"/>
      <c r="F60" s="74"/>
      <c r="G60" s="58"/>
    </row>
    <row r="61" spans="1:7" ht="20.25" customHeight="1">
      <c r="A61" s="85" t="s">
        <v>103</v>
      </c>
      <c r="B61" s="88" t="s">
        <v>104</v>
      </c>
      <c r="C61" s="26"/>
      <c r="D61" s="74"/>
      <c r="E61" s="44"/>
      <c r="F61" s="74"/>
      <c r="G61" s="58"/>
    </row>
    <row r="62" spans="1:7" ht="19.5" customHeight="1">
      <c r="A62" s="85" t="s">
        <v>105</v>
      </c>
      <c r="B62" s="88" t="s">
        <v>104</v>
      </c>
      <c r="C62" s="26"/>
      <c r="D62" s="74"/>
      <c r="E62" s="44"/>
      <c r="F62" s="74"/>
      <c r="G62" s="58"/>
    </row>
    <row r="63" spans="1:7" ht="20.25" customHeight="1" thickBot="1">
      <c r="A63" s="86" t="s">
        <v>106</v>
      </c>
      <c r="B63" s="89" t="s">
        <v>104</v>
      </c>
      <c r="C63" s="62"/>
      <c r="D63" s="79"/>
      <c r="E63" s="72"/>
      <c r="F63" s="79"/>
      <c r="G63" s="63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PageLayoutView="0" workbookViewId="0" topLeftCell="A1">
      <selection activeCell="K30" sqref="K30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29" customWidth="1"/>
    <col min="4" max="4" width="9.875" style="77" customWidth="1"/>
    <col min="5" max="5" width="10.625" style="77" customWidth="1"/>
    <col min="6" max="6" width="11.375" style="77" customWidth="1"/>
    <col min="7" max="7" width="11.00390625" style="77" customWidth="1"/>
    <col min="8" max="8" width="10.25390625" style="77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1" t="s">
        <v>0</v>
      </c>
      <c r="B2" s="103" t="s">
        <v>1</v>
      </c>
      <c r="C2" s="102" t="s">
        <v>8</v>
      </c>
      <c r="D2" s="217" t="s">
        <v>279</v>
      </c>
      <c r="E2" s="217" t="s">
        <v>280</v>
      </c>
      <c r="F2" s="297" t="s">
        <v>2</v>
      </c>
      <c r="G2" s="298"/>
      <c r="H2" s="299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13"/>
      <c r="C3" s="105" t="s">
        <v>9</v>
      </c>
      <c r="D3" s="149" t="s">
        <v>222</v>
      </c>
      <c r="E3" s="149" t="s">
        <v>271</v>
      </c>
      <c r="F3" s="105" t="s">
        <v>296</v>
      </c>
      <c r="G3" s="150" t="s">
        <v>297</v>
      </c>
      <c r="H3" s="105" t="s">
        <v>300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0"/>
      <c r="C4" s="87"/>
      <c r="D4" s="25"/>
      <c r="E4" s="25"/>
      <c r="F4" s="25"/>
      <c r="G4" s="25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0" t="s">
        <v>109</v>
      </c>
      <c r="B5" s="14"/>
      <c r="C5" s="68"/>
      <c r="D5" s="51"/>
      <c r="E5" s="51"/>
      <c r="F5" s="51"/>
      <c r="G5" s="51"/>
      <c r="H5" s="5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2"/>
      <c r="D6" s="40"/>
      <c r="E6" s="40"/>
      <c r="F6" s="40"/>
      <c r="G6" s="40"/>
      <c r="H6" s="4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2" t="s">
        <v>110</v>
      </c>
      <c r="B7" s="3"/>
      <c r="C7" s="142" t="s">
        <v>292</v>
      </c>
      <c r="D7" s="40">
        <v>117471</v>
      </c>
      <c r="E7" s="40">
        <v>121718</v>
      </c>
      <c r="F7" s="40">
        <f>E7*F8/100</f>
        <v>127560.464</v>
      </c>
      <c r="G7" s="40">
        <f>F7*G8/100</f>
        <v>133045.563952</v>
      </c>
      <c r="H7" s="40">
        <f>G7*H8/100</f>
        <v>138367.38651008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1"/>
      <c r="B8" s="53"/>
      <c r="C8" s="152" t="s">
        <v>262</v>
      </c>
      <c r="D8" s="264">
        <v>120.8</v>
      </c>
      <c r="E8" s="264">
        <f>E7/D7*100</f>
        <v>103.61536038681886</v>
      </c>
      <c r="F8" s="264">
        <v>104.8</v>
      </c>
      <c r="G8" s="264">
        <v>104.3</v>
      </c>
      <c r="H8" s="264">
        <v>104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2" t="s">
        <v>111</v>
      </c>
      <c r="B9" s="53"/>
      <c r="C9" s="142" t="s">
        <v>292</v>
      </c>
      <c r="D9" s="52"/>
      <c r="E9" s="52"/>
      <c r="F9" s="52"/>
      <c r="G9" s="52"/>
      <c r="H9" s="52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3"/>
      <c r="B10" s="53"/>
      <c r="C10" s="152" t="s">
        <v>262</v>
      </c>
      <c r="D10" s="52"/>
      <c r="E10" s="52"/>
      <c r="F10" s="52"/>
      <c r="G10" s="52"/>
      <c r="H10" s="52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0" t="s">
        <v>198</v>
      </c>
      <c r="B11" s="53"/>
      <c r="C11" s="142" t="s">
        <v>292</v>
      </c>
      <c r="D11" s="268">
        <v>1663</v>
      </c>
      <c r="E11" s="268">
        <v>3328</v>
      </c>
      <c r="F11" s="268">
        <f>E11*F12/100</f>
        <v>3517.6960000000004</v>
      </c>
      <c r="G11" s="268">
        <f>F11*G12/100</f>
        <v>3714.686976</v>
      </c>
      <c r="H11" s="268">
        <f>G11*H12/100</f>
        <v>3915.280072704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 thickBot="1">
      <c r="A12" s="220"/>
      <c r="B12" s="221"/>
      <c r="C12" s="206" t="s">
        <v>262</v>
      </c>
      <c r="D12" s="271">
        <v>119</v>
      </c>
      <c r="E12" s="271">
        <f>E11/D11*100</f>
        <v>200.12026458208058</v>
      </c>
      <c r="F12" s="271">
        <v>105.7</v>
      </c>
      <c r="G12" s="271">
        <v>105.6</v>
      </c>
      <c r="H12" s="271">
        <v>105.4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205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278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zoomScalePageLayoutView="0" workbookViewId="0" topLeftCell="A1">
      <selection activeCell="D8" sqref="D8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300" t="s">
        <v>270</v>
      </c>
      <c r="B2" s="114" t="s">
        <v>1</v>
      </c>
      <c r="C2" s="102" t="s">
        <v>8</v>
      </c>
      <c r="D2" s="217" t="s">
        <v>279</v>
      </c>
      <c r="E2" s="217" t="s">
        <v>280</v>
      </c>
      <c r="F2" s="297" t="s">
        <v>2</v>
      </c>
      <c r="G2" s="298"/>
      <c r="H2" s="299"/>
      <c r="I2" s="1"/>
      <c r="J2" s="1"/>
      <c r="K2" s="1"/>
    </row>
    <row r="3" spans="1:11" ht="16.5" thickBot="1">
      <c r="A3" s="301"/>
      <c r="B3" s="115"/>
      <c r="C3" s="105" t="s">
        <v>9</v>
      </c>
      <c r="D3" s="149" t="s">
        <v>222</v>
      </c>
      <c r="E3" s="149" t="s">
        <v>271</v>
      </c>
      <c r="F3" s="105" t="s">
        <v>296</v>
      </c>
      <c r="G3" s="150" t="s">
        <v>297</v>
      </c>
      <c r="H3" s="105" t="s">
        <v>300</v>
      </c>
      <c r="I3" s="1"/>
      <c r="J3" s="1"/>
      <c r="K3" s="1"/>
    </row>
    <row r="4" spans="1:11" ht="19.5" customHeight="1">
      <c r="A4" s="131" t="s">
        <v>118</v>
      </c>
      <c r="B4" s="23"/>
      <c r="C4" s="132"/>
      <c r="D4" s="134"/>
      <c r="E4" s="134"/>
      <c r="F4" s="134"/>
      <c r="G4" s="134"/>
      <c r="H4" s="135"/>
      <c r="I4" s="1"/>
      <c r="J4" s="1"/>
      <c r="K4" s="1"/>
    </row>
    <row r="5" spans="1:11" ht="15.75" hidden="1">
      <c r="A5" s="74"/>
      <c r="B5" s="24"/>
      <c r="C5" s="133"/>
      <c r="D5" s="52"/>
      <c r="E5" s="52"/>
      <c r="F5" s="52"/>
      <c r="G5" s="52"/>
      <c r="H5" s="48"/>
      <c r="I5" s="1"/>
      <c r="J5" s="1"/>
      <c r="K5" s="1"/>
    </row>
    <row r="6" spans="1:11" ht="60">
      <c r="A6" s="164" t="s">
        <v>263</v>
      </c>
      <c r="B6" s="172"/>
      <c r="C6" s="141" t="s">
        <v>292</v>
      </c>
      <c r="D6" s="52">
        <f>D9+D10</f>
        <v>84049</v>
      </c>
      <c r="E6" s="272">
        <f>D6*E7/100</f>
        <v>87663.10699999999</v>
      </c>
      <c r="F6" s="272">
        <f>E6*F7/100</f>
        <v>92133.92545699999</v>
      </c>
      <c r="G6" s="272">
        <f>F6*G7/100</f>
        <v>97017.02350622098</v>
      </c>
      <c r="H6" s="273">
        <f>G6*H7/100</f>
        <v>101673.84063451958</v>
      </c>
      <c r="I6" s="1"/>
      <c r="J6" s="1"/>
      <c r="K6" s="1"/>
    </row>
    <row r="7" spans="1:8" ht="60">
      <c r="A7" s="188"/>
      <c r="B7" s="185"/>
      <c r="C7" s="141" t="s">
        <v>267</v>
      </c>
      <c r="D7" s="74">
        <v>556</v>
      </c>
      <c r="E7" s="74">
        <v>104.3</v>
      </c>
      <c r="F7" s="74">
        <v>105.1</v>
      </c>
      <c r="G7" s="74">
        <v>105.3</v>
      </c>
      <c r="H7" s="58">
        <v>104.8</v>
      </c>
    </row>
    <row r="8" spans="1:11" ht="31.5" customHeight="1">
      <c r="A8" s="190" t="s">
        <v>113</v>
      </c>
      <c r="B8" s="172"/>
      <c r="C8" s="141"/>
      <c r="D8" s="52"/>
      <c r="E8" s="52"/>
      <c r="F8" s="52"/>
      <c r="G8" s="52"/>
      <c r="H8" s="48"/>
      <c r="I8" s="1"/>
      <c r="J8" s="1"/>
      <c r="K8" s="1"/>
    </row>
    <row r="9" spans="1:11" ht="27" customHeight="1">
      <c r="A9" s="163" t="s">
        <v>307</v>
      </c>
      <c r="B9" s="172"/>
      <c r="C9" s="141"/>
      <c r="D9" s="52">
        <v>35797</v>
      </c>
      <c r="E9" s="52">
        <v>29000</v>
      </c>
      <c r="F9" s="52">
        <v>29500</v>
      </c>
      <c r="G9" s="52">
        <v>30000</v>
      </c>
      <c r="H9" s="48">
        <v>30500</v>
      </c>
      <c r="I9" s="1"/>
      <c r="J9" s="1"/>
      <c r="K9" s="1"/>
    </row>
    <row r="10" spans="1:11" ht="20.25" customHeight="1">
      <c r="A10" s="163" t="s">
        <v>308</v>
      </c>
      <c r="B10" s="172"/>
      <c r="C10" s="141"/>
      <c r="D10" s="52">
        <v>48252</v>
      </c>
      <c r="E10" s="272">
        <f>E6-E9</f>
        <v>58663.10699999999</v>
      </c>
      <c r="F10" s="272">
        <f>F6-F9</f>
        <v>62633.92545699999</v>
      </c>
      <c r="G10" s="272">
        <f>G6-G9</f>
        <v>67017.02350622098</v>
      </c>
      <c r="H10" s="272">
        <f>H6-H9</f>
        <v>71173.84063451958</v>
      </c>
      <c r="I10" s="1"/>
      <c r="J10" s="1"/>
      <c r="K10" s="1"/>
    </row>
    <row r="11" spans="1:11" ht="20.25" customHeight="1">
      <c r="A11" s="163" t="s">
        <v>131</v>
      </c>
      <c r="B11" s="172"/>
      <c r="C11" s="141"/>
      <c r="D11" s="52"/>
      <c r="E11" s="52"/>
      <c r="F11" s="52"/>
      <c r="G11" s="52"/>
      <c r="H11" s="48"/>
      <c r="I11" s="1"/>
      <c r="J11" s="1"/>
      <c r="K11" s="1"/>
    </row>
    <row r="12" spans="1:11" ht="30">
      <c r="A12" s="164" t="s">
        <v>114</v>
      </c>
      <c r="B12" s="172"/>
      <c r="C12" s="141"/>
      <c r="D12" s="74"/>
      <c r="E12" s="74"/>
      <c r="F12" s="74"/>
      <c r="G12" s="74"/>
      <c r="H12" s="58"/>
      <c r="I12" s="1"/>
      <c r="J12" s="1"/>
      <c r="K12" s="1"/>
    </row>
    <row r="13" spans="1:11" ht="18" customHeight="1">
      <c r="A13" s="190" t="s">
        <v>115</v>
      </c>
      <c r="B13" s="172"/>
      <c r="C13" s="141" t="s">
        <v>112</v>
      </c>
      <c r="D13" s="74"/>
      <c r="E13" s="74"/>
      <c r="F13" s="74"/>
      <c r="G13" s="74"/>
      <c r="H13" s="58"/>
      <c r="I13" s="1"/>
      <c r="J13" s="1"/>
      <c r="K13" s="1"/>
    </row>
    <row r="14" spans="1:11" ht="15">
      <c r="A14" s="164" t="s">
        <v>116</v>
      </c>
      <c r="B14" s="172"/>
      <c r="C14" s="141"/>
      <c r="D14" s="74"/>
      <c r="E14" s="74"/>
      <c r="F14" s="74"/>
      <c r="G14" s="74"/>
      <c r="H14" s="58"/>
      <c r="I14" s="1"/>
      <c r="J14" s="1"/>
      <c r="K14" s="1"/>
    </row>
    <row r="15" spans="1:11" ht="15">
      <c r="A15" s="164" t="s">
        <v>136</v>
      </c>
      <c r="B15" s="172"/>
      <c r="C15" s="141" t="s">
        <v>112</v>
      </c>
      <c r="D15" s="74"/>
      <c r="E15" s="74"/>
      <c r="F15" s="74"/>
      <c r="G15" s="74"/>
      <c r="H15" s="58"/>
      <c r="I15" s="1"/>
      <c r="J15" s="1"/>
      <c r="K15" s="1"/>
    </row>
    <row r="16" spans="1:11" ht="15">
      <c r="A16" s="164" t="s">
        <v>137</v>
      </c>
      <c r="B16" s="172"/>
      <c r="C16" s="141" t="s">
        <v>112</v>
      </c>
      <c r="D16" s="74"/>
      <c r="E16" s="74"/>
      <c r="F16" s="74"/>
      <c r="G16" s="74"/>
      <c r="H16" s="58"/>
      <c r="I16" s="1"/>
      <c r="J16" s="1"/>
      <c r="K16" s="1"/>
    </row>
    <row r="17" spans="1:11" ht="15">
      <c r="A17" s="190" t="s">
        <v>117</v>
      </c>
      <c r="B17" s="172"/>
      <c r="C17" s="141" t="s">
        <v>112</v>
      </c>
      <c r="D17" s="74"/>
      <c r="E17" s="74"/>
      <c r="F17" s="74"/>
      <c r="G17" s="74"/>
      <c r="H17" s="58"/>
      <c r="I17" s="1"/>
      <c r="J17" s="1"/>
      <c r="K17" s="1"/>
    </row>
    <row r="18" spans="1:11" ht="15">
      <c r="A18" s="164" t="s">
        <v>116</v>
      </c>
      <c r="B18" s="172"/>
      <c r="C18" s="141"/>
      <c r="D18" s="74"/>
      <c r="E18" s="74"/>
      <c r="F18" s="74"/>
      <c r="G18" s="74"/>
      <c r="H18" s="58"/>
      <c r="I18" s="1"/>
      <c r="J18" s="1"/>
      <c r="K18" s="1"/>
    </row>
    <row r="19" spans="1:11" ht="15">
      <c r="A19" s="164" t="s">
        <v>265</v>
      </c>
      <c r="B19" s="172"/>
      <c r="C19" s="141" t="s">
        <v>112</v>
      </c>
      <c r="D19" s="74"/>
      <c r="E19" s="74"/>
      <c r="F19" s="74"/>
      <c r="G19" s="74"/>
      <c r="H19" s="58"/>
      <c r="I19" s="1"/>
      <c r="J19" s="1"/>
      <c r="K19" s="1"/>
    </row>
    <row r="20" spans="1:11" ht="15">
      <c r="A20" s="164" t="s">
        <v>264</v>
      </c>
      <c r="B20" s="172"/>
      <c r="C20" s="141" t="s">
        <v>112</v>
      </c>
      <c r="D20" s="74"/>
      <c r="E20" s="74"/>
      <c r="F20" s="74"/>
      <c r="G20" s="74"/>
      <c r="H20" s="58"/>
      <c r="I20" s="1"/>
      <c r="J20" s="1"/>
      <c r="K20" s="1"/>
    </row>
    <row r="21" spans="1:11" ht="18.75" customHeight="1">
      <c r="A21" s="164" t="s">
        <v>266</v>
      </c>
      <c r="B21" s="172"/>
      <c r="C21" s="141" t="s">
        <v>112</v>
      </c>
      <c r="D21" s="74"/>
      <c r="E21" s="74"/>
      <c r="F21" s="74"/>
      <c r="G21" s="74"/>
      <c r="H21" s="58"/>
      <c r="I21" s="1"/>
      <c r="J21" s="1"/>
      <c r="K21" s="1"/>
    </row>
    <row r="22" spans="1:11" ht="15">
      <c r="A22" s="164" t="s">
        <v>138</v>
      </c>
      <c r="B22" s="172"/>
      <c r="C22" s="141"/>
      <c r="D22" s="74"/>
      <c r="E22" s="74"/>
      <c r="F22" s="74"/>
      <c r="G22" s="74"/>
      <c r="H22" s="58"/>
      <c r="I22" s="1"/>
      <c r="J22" s="1"/>
      <c r="K22" s="1"/>
    </row>
    <row r="23" spans="1:11" ht="15">
      <c r="A23" s="164" t="s">
        <v>139</v>
      </c>
      <c r="B23" s="172"/>
      <c r="C23" s="141" t="s">
        <v>112</v>
      </c>
      <c r="D23" s="74"/>
      <c r="E23" s="74"/>
      <c r="F23" s="74"/>
      <c r="G23" s="74"/>
      <c r="H23" s="58"/>
      <c r="I23" s="1"/>
      <c r="J23" s="1"/>
      <c r="K23" s="1"/>
    </row>
    <row r="24" spans="1:11" ht="15">
      <c r="A24" s="164" t="s">
        <v>140</v>
      </c>
      <c r="B24" s="172"/>
      <c r="C24" s="141" t="s">
        <v>112</v>
      </c>
      <c r="D24" s="74"/>
      <c r="E24" s="74"/>
      <c r="F24" s="74"/>
      <c r="G24" s="74"/>
      <c r="H24" s="58"/>
      <c r="I24" s="1"/>
      <c r="J24" s="1"/>
      <c r="K24" s="1"/>
    </row>
    <row r="25" spans="1:11" ht="45">
      <c r="A25" s="164" t="s">
        <v>276</v>
      </c>
      <c r="B25" s="172"/>
      <c r="C25" s="141" t="s">
        <v>112</v>
      </c>
      <c r="D25" s="74"/>
      <c r="E25" s="74"/>
      <c r="F25" s="74"/>
      <c r="G25" s="74"/>
      <c r="H25" s="58"/>
      <c r="I25" s="1"/>
      <c r="J25" s="1"/>
      <c r="K25" s="1"/>
    </row>
    <row r="26" spans="1:11" ht="18.75" customHeight="1">
      <c r="A26" s="164" t="s">
        <v>141</v>
      </c>
      <c r="B26" s="172"/>
      <c r="C26" s="141" t="s">
        <v>112</v>
      </c>
      <c r="D26" s="74"/>
      <c r="E26" s="74"/>
      <c r="F26" s="74"/>
      <c r="G26" s="74"/>
      <c r="H26" s="58"/>
      <c r="I26" s="1"/>
      <c r="J26" s="1"/>
      <c r="K26" s="1"/>
    </row>
    <row r="27" spans="1:11" ht="30">
      <c r="A27" s="164" t="s">
        <v>142</v>
      </c>
      <c r="B27" s="172"/>
      <c r="C27" s="141" t="s">
        <v>112</v>
      </c>
      <c r="D27" s="74"/>
      <c r="E27" s="74"/>
      <c r="F27" s="74"/>
      <c r="G27" s="74"/>
      <c r="H27" s="58"/>
      <c r="I27" s="1"/>
      <c r="J27" s="1"/>
      <c r="K27" s="1"/>
    </row>
    <row r="28" spans="1:11" ht="30">
      <c r="A28" s="164" t="s">
        <v>143</v>
      </c>
      <c r="B28" s="172"/>
      <c r="C28" s="141" t="s">
        <v>112</v>
      </c>
      <c r="D28" s="74"/>
      <c r="E28" s="74"/>
      <c r="F28" s="74"/>
      <c r="G28" s="74"/>
      <c r="H28" s="58"/>
      <c r="I28" s="1"/>
      <c r="J28" s="1"/>
      <c r="K28" s="1"/>
    </row>
    <row r="29" spans="1:11" ht="16.5" customHeight="1">
      <c r="A29" s="164" t="s">
        <v>144</v>
      </c>
      <c r="B29" s="172"/>
      <c r="C29" s="141" t="s">
        <v>112</v>
      </c>
      <c r="D29" s="74"/>
      <c r="E29" s="74"/>
      <c r="F29" s="74"/>
      <c r="G29" s="74"/>
      <c r="H29" s="58"/>
      <c r="I29" s="1"/>
      <c r="J29" s="1"/>
      <c r="K29" s="1"/>
    </row>
    <row r="30" spans="1:11" ht="15">
      <c r="A30" s="163" t="s">
        <v>268</v>
      </c>
      <c r="B30" s="172"/>
      <c r="C30" s="141" t="s">
        <v>119</v>
      </c>
      <c r="D30" s="74"/>
      <c r="E30" s="74"/>
      <c r="F30" s="74"/>
      <c r="G30" s="74"/>
      <c r="H30" s="58"/>
      <c r="I30" s="1"/>
      <c r="J30" s="1"/>
      <c r="K30" s="1"/>
    </row>
    <row r="31" spans="1:11" ht="15" customHeight="1">
      <c r="A31" s="163" t="s">
        <v>269</v>
      </c>
      <c r="B31" s="172"/>
      <c r="C31" s="141" t="s">
        <v>119</v>
      </c>
      <c r="D31" s="74"/>
      <c r="E31" s="74"/>
      <c r="F31" s="74"/>
      <c r="G31" s="74"/>
      <c r="H31" s="58"/>
      <c r="I31" s="1"/>
      <c r="J31" s="1"/>
      <c r="K31" s="1"/>
    </row>
    <row r="32" spans="1:11" ht="60">
      <c r="A32" s="164" t="s">
        <v>120</v>
      </c>
      <c r="B32" s="172"/>
      <c r="C32" s="141" t="s">
        <v>204</v>
      </c>
      <c r="D32" s="74"/>
      <c r="E32" s="74"/>
      <c r="F32" s="74"/>
      <c r="G32" s="74"/>
      <c r="H32" s="58"/>
      <c r="I32" s="1"/>
      <c r="J32" s="1"/>
      <c r="K32" s="1"/>
    </row>
    <row r="33" spans="1:11" ht="60">
      <c r="A33" s="163"/>
      <c r="B33" s="172"/>
      <c r="C33" s="141" t="s">
        <v>262</v>
      </c>
      <c r="D33" s="74"/>
      <c r="E33" s="74"/>
      <c r="F33" s="74"/>
      <c r="G33" s="74"/>
      <c r="H33" s="58"/>
      <c r="I33" s="1"/>
      <c r="J33" s="1"/>
      <c r="K33" s="1"/>
    </row>
    <row r="34" spans="1:11" ht="60">
      <c r="A34" s="164" t="s">
        <v>206</v>
      </c>
      <c r="B34" s="185"/>
      <c r="C34" s="141" t="s">
        <v>204</v>
      </c>
      <c r="D34" s="74"/>
      <c r="E34" s="74"/>
      <c r="F34" s="74"/>
      <c r="G34" s="74"/>
      <c r="H34" s="58"/>
      <c r="I34" s="1"/>
      <c r="J34" s="1"/>
      <c r="K34" s="1"/>
    </row>
    <row r="35" spans="1:11" ht="60.75" thickBot="1">
      <c r="A35" s="165" t="s">
        <v>197</v>
      </c>
      <c r="B35" s="185"/>
      <c r="C35" s="191" t="s">
        <v>204</v>
      </c>
      <c r="D35" s="79">
        <v>332110</v>
      </c>
      <c r="E35" s="79">
        <v>348000</v>
      </c>
      <c r="F35" s="79">
        <v>360000</v>
      </c>
      <c r="G35" s="79">
        <v>380000</v>
      </c>
      <c r="H35" s="63">
        <v>403000</v>
      </c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6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205</v>
      </c>
      <c r="B38" s="1"/>
      <c r="C38" s="36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278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4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2"/>
  <sheetViews>
    <sheetView zoomScale="75" zoomScaleNormal="75" zoomScalePageLayoutView="0" workbookViewId="0" topLeftCell="A1">
      <selection activeCell="B49" sqref="B49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06" t="s">
        <v>218</v>
      </c>
    </row>
    <row r="3" spans="1:6" ht="16.5" thickBot="1">
      <c r="A3" s="101" t="s">
        <v>0</v>
      </c>
      <c r="B3" s="217" t="s">
        <v>279</v>
      </c>
      <c r="C3" s="217" t="s">
        <v>280</v>
      </c>
      <c r="D3" s="297" t="s">
        <v>2</v>
      </c>
      <c r="E3" s="298"/>
      <c r="F3" s="299"/>
    </row>
    <row r="4" spans="1:6" ht="16.5" thickBot="1">
      <c r="A4" s="104"/>
      <c r="B4" s="149" t="s">
        <v>222</v>
      </c>
      <c r="C4" s="149" t="s">
        <v>271</v>
      </c>
      <c r="D4" s="105" t="s">
        <v>296</v>
      </c>
      <c r="E4" s="150" t="s">
        <v>297</v>
      </c>
      <c r="F4" s="105" t="s">
        <v>300</v>
      </c>
    </row>
    <row r="5" spans="1:6" ht="0.75" customHeight="1">
      <c r="A5" s="92"/>
      <c r="B5" s="4"/>
      <c r="C5" s="3"/>
      <c r="D5" s="25"/>
      <c r="E5" s="1"/>
      <c r="F5" s="116"/>
    </row>
    <row r="6" spans="1:6" ht="15.75">
      <c r="A6" s="82" t="s">
        <v>121</v>
      </c>
      <c r="B6" s="42"/>
      <c r="C6" s="6"/>
      <c r="D6" s="42"/>
      <c r="E6" s="1"/>
      <c r="F6" s="77"/>
    </row>
    <row r="7" spans="1:6" ht="19.5" customHeight="1">
      <c r="A7" s="91" t="s">
        <v>132</v>
      </c>
      <c r="B7" s="51"/>
      <c r="C7" s="14"/>
      <c r="D7" s="51"/>
      <c r="E7" s="13"/>
      <c r="F7" s="77"/>
    </row>
    <row r="8" spans="1:6" ht="16.5" customHeight="1">
      <c r="A8" s="193" t="s">
        <v>133</v>
      </c>
      <c r="B8" s="40"/>
      <c r="C8" s="3"/>
      <c r="D8" s="40"/>
      <c r="E8" s="24"/>
      <c r="F8" s="74"/>
    </row>
    <row r="9" spans="1:6" ht="15">
      <c r="A9" s="94" t="s">
        <v>145</v>
      </c>
      <c r="B9" s="52"/>
      <c r="C9" s="23"/>
      <c r="D9" s="52"/>
      <c r="E9" s="24"/>
      <c r="F9" s="73"/>
    </row>
    <row r="10" spans="1:6" ht="30">
      <c r="A10" s="94" t="s">
        <v>146</v>
      </c>
      <c r="B10" s="52"/>
      <c r="C10" s="23"/>
      <c r="D10" s="52"/>
      <c r="E10" s="24"/>
      <c r="F10" s="74"/>
    </row>
    <row r="11" spans="1:6" ht="15">
      <c r="A11" s="94" t="s">
        <v>147</v>
      </c>
      <c r="B11" s="52"/>
      <c r="C11" s="23"/>
      <c r="D11" s="52"/>
      <c r="E11" s="24"/>
      <c r="F11" s="74"/>
    </row>
    <row r="12" spans="1:6" ht="15">
      <c r="A12" s="94" t="s">
        <v>148</v>
      </c>
      <c r="B12" s="52"/>
      <c r="C12" s="23"/>
      <c r="D12" s="52"/>
      <c r="E12" s="24"/>
      <c r="F12" s="74"/>
    </row>
    <row r="13" spans="1:6" ht="15">
      <c r="A13" s="94" t="s">
        <v>149</v>
      </c>
      <c r="B13" s="52"/>
      <c r="C13" s="23"/>
      <c r="D13" s="52"/>
      <c r="E13" s="24"/>
      <c r="F13" s="74"/>
    </row>
    <row r="14" spans="1:6" ht="15">
      <c r="A14" s="94" t="s">
        <v>150</v>
      </c>
      <c r="B14" s="52"/>
      <c r="C14" s="23"/>
      <c r="D14" s="52"/>
      <c r="E14" s="24"/>
      <c r="F14" s="74"/>
    </row>
    <row r="15" spans="1:6" ht="15">
      <c r="A15" s="94" t="s">
        <v>207</v>
      </c>
      <c r="B15" s="74"/>
      <c r="C15" s="24"/>
      <c r="D15" s="74"/>
      <c r="E15" s="24"/>
      <c r="F15" s="74"/>
    </row>
    <row r="16" spans="1:6" ht="15">
      <c r="A16" s="94" t="s">
        <v>208</v>
      </c>
      <c r="B16" s="74">
        <v>1.8</v>
      </c>
      <c r="C16" s="24">
        <v>1.8</v>
      </c>
      <c r="D16" s="74">
        <v>2.3</v>
      </c>
      <c r="E16" s="24">
        <v>2</v>
      </c>
      <c r="F16" s="74">
        <v>2</v>
      </c>
    </row>
    <row r="17" spans="1:6" ht="15.75">
      <c r="A17" s="95" t="s">
        <v>151</v>
      </c>
      <c r="B17" s="274">
        <f>B20</f>
        <v>2</v>
      </c>
      <c r="C17" s="274">
        <f>C20</f>
        <v>2</v>
      </c>
      <c r="D17" s="274">
        <f>D20</f>
        <v>2</v>
      </c>
      <c r="E17" s="274">
        <f>E20</f>
        <v>2</v>
      </c>
      <c r="F17" s="274">
        <f>F20</f>
        <v>2</v>
      </c>
    </row>
    <row r="18" spans="1:6" ht="15">
      <c r="A18" s="94" t="s">
        <v>152</v>
      </c>
      <c r="B18" s="74"/>
      <c r="C18" s="24"/>
      <c r="D18" s="74"/>
      <c r="E18" s="24"/>
      <c r="F18" s="74"/>
    </row>
    <row r="19" spans="1:6" ht="15">
      <c r="A19" s="94" t="s">
        <v>153</v>
      </c>
      <c r="B19" s="74"/>
      <c r="C19" s="24"/>
      <c r="D19" s="74"/>
      <c r="E19" s="24"/>
      <c r="F19" s="74"/>
    </row>
    <row r="20" spans="1:6" ht="15">
      <c r="A20" s="94" t="s">
        <v>154</v>
      </c>
      <c r="B20" s="74">
        <v>2</v>
      </c>
      <c r="C20" s="24">
        <v>2</v>
      </c>
      <c r="D20" s="74">
        <v>2</v>
      </c>
      <c r="E20" s="24">
        <v>2</v>
      </c>
      <c r="F20" s="74">
        <v>2</v>
      </c>
    </row>
    <row r="21" spans="1:6" ht="31.5">
      <c r="A21" s="95" t="s">
        <v>155</v>
      </c>
      <c r="B21" s="74"/>
      <c r="C21" s="24"/>
      <c r="D21" s="74"/>
      <c r="E21" s="24"/>
      <c r="F21" s="74"/>
    </row>
    <row r="22" spans="1:6" ht="15">
      <c r="A22" s="94" t="s">
        <v>3</v>
      </c>
      <c r="B22" s="74"/>
      <c r="C22" s="24"/>
      <c r="D22" s="74"/>
      <c r="E22" s="24"/>
      <c r="F22" s="74"/>
    </row>
    <row r="23" spans="1:6" ht="45">
      <c r="A23" s="94" t="s">
        <v>156</v>
      </c>
      <c r="B23" s="74"/>
      <c r="C23" s="24"/>
      <c r="D23" s="74"/>
      <c r="E23" s="24"/>
      <c r="F23" s="74"/>
    </row>
    <row r="24" spans="1:6" ht="15">
      <c r="A24" s="94" t="s">
        <v>157</v>
      </c>
      <c r="B24" s="74"/>
      <c r="C24" s="24"/>
      <c r="D24" s="74"/>
      <c r="E24" s="24"/>
      <c r="F24" s="74"/>
    </row>
    <row r="25" spans="1:6" ht="15.75">
      <c r="A25" s="95" t="s">
        <v>288</v>
      </c>
      <c r="B25" s="274">
        <f>B27+B28</f>
        <v>10.1</v>
      </c>
      <c r="C25" s="274">
        <f>C27+C28</f>
        <v>6.9</v>
      </c>
      <c r="D25" s="274">
        <f>D27+D28</f>
        <v>7.8</v>
      </c>
      <c r="E25" s="274">
        <f>E27+E28</f>
        <v>8.5</v>
      </c>
      <c r="F25" s="274">
        <f>F27+F28</f>
        <v>9</v>
      </c>
    </row>
    <row r="26" spans="1:6" ht="15">
      <c r="A26" s="94" t="s">
        <v>152</v>
      </c>
      <c r="B26" s="74"/>
      <c r="C26" s="24"/>
      <c r="D26" s="74"/>
      <c r="E26" s="24"/>
      <c r="F26" s="74"/>
    </row>
    <row r="27" spans="1:6" ht="15">
      <c r="A27" s="94" t="s">
        <v>158</v>
      </c>
      <c r="B27" s="74">
        <v>0.7</v>
      </c>
      <c r="C27" s="24">
        <v>0.4</v>
      </c>
      <c r="D27" s="74">
        <v>0.8</v>
      </c>
      <c r="E27" s="24">
        <v>1</v>
      </c>
      <c r="F27" s="74">
        <v>1</v>
      </c>
    </row>
    <row r="28" spans="1:6" ht="15">
      <c r="A28" s="94" t="s">
        <v>159</v>
      </c>
      <c r="B28" s="74">
        <v>9.4</v>
      </c>
      <c r="C28" s="24">
        <v>6.5</v>
      </c>
      <c r="D28" s="74">
        <v>7</v>
      </c>
      <c r="E28" s="24">
        <v>7.5</v>
      </c>
      <c r="F28" s="74">
        <v>8</v>
      </c>
    </row>
    <row r="29" spans="1:6" ht="30">
      <c r="A29" s="94" t="s">
        <v>160</v>
      </c>
      <c r="B29" s="74"/>
      <c r="C29" s="24"/>
      <c r="D29" s="74"/>
      <c r="E29" s="24"/>
      <c r="F29" s="74"/>
    </row>
    <row r="30" spans="1:6" ht="15">
      <c r="A30" s="94"/>
      <c r="B30" s="74"/>
      <c r="C30" s="24"/>
      <c r="D30" s="74"/>
      <c r="E30" s="24"/>
      <c r="F30" s="74"/>
    </row>
    <row r="31" spans="1:6" ht="47.25">
      <c r="A31" s="95" t="s">
        <v>161</v>
      </c>
      <c r="B31" s="74"/>
      <c r="C31" s="24"/>
      <c r="D31" s="74"/>
      <c r="E31" s="24"/>
      <c r="F31" s="74"/>
    </row>
    <row r="32" spans="1:6" ht="15">
      <c r="A32" s="94" t="s">
        <v>149</v>
      </c>
      <c r="B32" s="74"/>
      <c r="C32" s="24"/>
      <c r="D32" s="74"/>
      <c r="E32" s="24"/>
      <c r="F32" s="74"/>
    </row>
    <row r="33" spans="1:6" ht="15">
      <c r="A33" s="94" t="s">
        <v>162</v>
      </c>
      <c r="B33" s="74"/>
      <c r="C33" s="24"/>
      <c r="D33" s="74"/>
      <c r="E33" s="24"/>
      <c r="F33" s="74"/>
    </row>
    <row r="34" spans="1:6" ht="31.5">
      <c r="A34" s="95" t="s">
        <v>163</v>
      </c>
      <c r="B34" s="74"/>
      <c r="C34" s="24"/>
      <c r="D34" s="74"/>
      <c r="E34" s="24"/>
      <c r="F34" s="74"/>
    </row>
    <row r="35" spans="1:6" ht="15">
      <c r="A35" s="96" t="s">
        <v>164</v>
      </c>
      <c r="B35" s="74"/>
      <c r="C35" s="24"/>
      <c r="D35" s="74"/>
      <c r="E35" s="24"/>
      <c r="F35" s="74"/>
    </row>
    <row r="36" spans="1:6" ht="30">
      <c r="A36" s="96" t="s">
        <v>165</v>
      </c>
      <c r="B36" s="74"/>
      <c r="C36" s="24"/>
      <c r="D36" s="74"/>
      <c r="E36" s="24"/>
      <c r="F36" s="74"/>
    </row>
    <row r="37" spans="1:6" ht="12.75">
      <c r="A37" s="93"/>
      <c r="B37" s="74"/>
      <c r="C37" s="24"/>
      <c r="D37" s="74"/>
      <c r="E37" s="24"/>
      <c r="F37" s="74"/>
    </row>
    <row r="38" spans="1:6" ht="15.75">
      <c r="A38" s="97" t="s">
        <v>167</v>
      </c>
      <c r="B38" s="274">
        <f>B40+B41</f>
        <v>4.8999999999999995</v>
      </c>
      <c r="C38" s="274">
        <f>C40+C41</f>
        <v>9.1</v>
      </c>
      <c r="D38" s="274">
        <f>D40+D41</f>
        <v>9.299999999999999</v>
      </c>
      <c r="E38" s="274">
        <f>E40+E41</f>
        <v>9.6</v>
      </c>
      <c r="F38" s="274">
        <f>F40+F41</f>
        <v>9.8</v>
      </c>
    </row>
    <row r="39" spans="1:6" ht="15">
      <c r="A39" s="96" t="s">
        <v>168</v>
      </c>
      <c r="B39" s="74"/>
      <c r="C39" s="24"/>
      <c r="D39" s="74"/>
      <c r="E39" s="24"/>
      <c r="F39" s="74"/>
    </row>
    <row r="40" spans="1:6" ht="15">
      <c r="A40" s="96" t="s">
        <v>169</v>
      </c>
      <c r="B40" s="74">
        <v>0.8</v>
      </c>
      <c r="C40" s="24">
        <v>1</v>
      </c>
      <c r="D40" s="74">
        <v>1.1</v>
      </c>
      <c r="E40" s="24">
        <v>1.2</v>
      </c>
      <c r="F40" s="74">
        <v>1.3</v>
      </c>
    </row>
    <row r="41" spans="1:6" ht="15">
      <c r="A41" s="96" t="s">
        <v>170</v>
      </c>
      <c r="B41" s="74">
        <v>4.1</v>
      </c>
      <c r="C41" s="24">
        <v>8.1</v>
      </c>
      <c r="D41" s="74">
        <v>8.2</v>
      </c>
      <c r="E41" s="24">
        <v>8.4</v>
      </c>
      <c r="F41" s="74">
        <v>8.5</v>
      </c>
    </row>
    <row r="42" spans="1:6" ht="15">
      <c r="A42" s="98" t="s">
        <v>171</v>
      </c>
      <c r="B42" s="74"/>
      <c r="C42" s="24"/>
      <c r="D42" s="74"/>
      <c r="E42" s="24"/>
      <c r="F42" s="74"/>
    </row>
    <row r="43" spans="1:6" ht="30">
      <c r="A43" s="96" t="s">
        <v>166</v>
      </c>
      <c r="B43" s="270"/>
      <c r="C43" s="278"/>
      <c r="D43" s="270"/>
      <c r="E43" s="278"/>
      <c r="F43" s="270"/>
    </row>
    <row r="44" spans="1:6" ht="15.75">
      <c r="A44" s="95" t="s">
        <v>172</v>
      </c>
      <c r="B44" s="279">
        <v>33.448</v>
      </c>
      <c r="C44" s="280">
        <v>32.5</v>
      </c>
      <c r="D44" s="279">
        <v>35.5</v>
      </c>
      <c r="E44" s="280">
        <v>36.7</v>
      </c>
      <c r="F44" s="279">
        <v>37.9</v>
      </c>
    </row>
    <row r="45" spans="1:6" ht="15">
      <c r="A45" s="94"/>
      <c r="B45" s="74"/>
      <c r="C45" s="24"/>
      <c r="D45" s="74"/>
      <c r="E45" s="24"/>
      <c r="F45" s="74"/>
    </row>
    <row r="46" spans="1:6" ht="15">
      <c r="A46" s="192" t="s">
        <v>281</v>
      </c>
      <c r="B46" s="74"/>
      <c r="C46" s="24"/>
      <c r="D46" s="74"/>
      <c r="E46" s="24"/>
      <c r="F46" s="74"/>
    </row>
    <row r="47" spans="1:6" ht="30">
      <c r="A47" s="94" t="s">
        <v>173</v>
      </c>
      <c r="B47" s="74"/>
      <c r="C47" s="24"/>
      <c r="D47" s="74"/>
      <c r="E47" s="24"/>
      <c r="F47" s="74"/>
    </row>
    <row r="48" spans="1:6" ht="15">
      <c r="A48" s="111" t="s">
        <v>174</v>
      </c>
      <c r="B48" s="74"/>
      <c r="C48" s="24"/>
      <c r="D48" s="112"/>
      <c r="E48" s="24"/>
      <c r="F48" s="74"/>
    </row>
    <row r="49" spans="1:6" ht="15">
      <c r="A49" s="100" t="s">
        <v>175</v>
      </c>
      <c r="B49" s="73"/>
      <c r="C49" s="13"/>
      <c r="D49" s="73"/>
      <c r="E49" s="24"/>
      <c r="F49" s="74"/>
    </row>
    <row r="50" spans="1:6" ht="15">
      <c r="A50" s="94" t="s">
        <v>176</v>
      </c>
      <c r="B50" s="74"/>
      <c r="C50" s="24"/>
      <c r="D50" s="74"/>
      <c r="E50" s="24"/>
      <c r="F50" s="74"/>
    </row>
    <row r="51" spans="1:6" ht="15">
      <c r="A51" s="94" t="s">
        <v>177</v>
      </c>
      <c r="B51" s="74"/>
      <c r="C51" s="24"/>
      <c r="D51" s="74"/>
      <c r="E51" s="24"/>
      <c r="F51" s="74"/>
    </row>
    <row r="52" spans="1:6" ht="30">
      <c r="A52" s="94" t="s">
        <v>178</v>
      </c>
      <c r="B52" s="74"/>
      <c r="C52" s="24"/>
      <c r="D52" s="74"/>
      <c r="E52" s="24"/>
      <c r="F52" s="74"/>
    </row>
    <row r="53" spans="1:6" ht="30">
      <c r="A53" s="94" t="s">
        <v>179</v>
      </c>
      <c r="B53" s="74"/>
      <c r="C53" s="24"/>
      <c r="D53" s="74"/>
      <c r="E53" s="24"/>
      <c r="F53" s="74"/>
    </row>
    <row r="54" spans="1:6" ht="15">
      <c r="A54" s="94" t="s">
        <v>180</v>
      </c>
      <c r="B54" s="74"/>
      <c r="C54" s="24"/>
      <c r="D54" s="74"/>
      <c r="E54" s="24"/>
      <c r="F54" s="74"/>
    </row>
    <row r="55" spans="1:6" ht="15">
      <c r="A55" s="94" t="s">
        <v>181</v>
      </c>
      <c r="B55" s="74">
        <v>8.33</v>
      </c>
      <c r="C55" s="24">
        <v>10.3</v>
      </c>
      <c r="D55" s="74">
        <v>11</v>
      </c>
      <c r="E55" s="24">
        <v>11.4</v>
      </c>
      <c r="F55" s="74">
        <v>11.8</v>
      </c>
    </row>
    <row r="56" spans="1:6" ht="30">
      <c r="A56" s="94" t="s">
        <v>182</v>
      </c>
      <c r="B56" s="74"/>
      <c r="C56" s="24"/>
      <c r="D56" s="74"/>
      <c r="E56" s="24"/>
      <c r="F56" s="74"/>
    </row>
    <row r="57" spans="1:6" ht="15">
      <c r="A57" s="94" t="s">
        <v>183</v>
      </c>
      <c r="B57" s="74"/>
      <c r="C57" s="24"/>
      <c r="D57" s="74"/>
      <c r="E57" s="24"/>
      <c r="F57" s="74"/>
    </row>
    <row r="58" spans="1:6" ht="30">
      <c r="A58" s="96" t="s">
        <v>184</v>
      </c>
      <c r="B58" s="74">
        <v>0.3</v>
      </c>
      <c r="C58" s="24">
        <v>0.6</v>
      </c>
      <c r="D58" s="74">
        <v>0.7</v>
      </c>
      <c r="E58" s="24">
        <v>0.7</v>
      </c>
      <c r="F58" s="74">
        <v>0.8</v>
      </c>
    </row>
    <row r="59" spans="1:6" ht="15">
      <c r="A59" s="96" t="s">
        <v>185</v>
      </c>
      <c r="B59" s="74">
        <v>3.2</v>
      </c>
      <c r="C59" s="24">
        <v>1.4</v>
      </c>
      <c r="D59" s="74">
        <v>2</v>
      </c>
      <c r="E59" s="24">
        <v>2</v>
      </c>
      <c r="F59" s="74">
        <v>2</v>
      </c>
    </row>
    <row r="60" spans="1:6" ht="15">
      <c r="A60" s="96" t="s">
        <v>186</v>
      </c>
      <c r="B60" s="74">
        <v>8.9</v>
      </c>
      <c r="C60" s="24">
        <v>9.84</v>
      </c>
      <c r="D60" s="74">
        <v>10.5</v>
      </c>
      <c r="E60" s="24">
        <v>10.8</v>
      </c>
      <c r="F60" s="74">
        <v>11</v>
      </c>
    </row>
    <row r="61" spans="1:6" ht="15">
      <c r="A61" s="96" t="s">
        <v>187</v>
      </c>
      <c r="B61" s="74"/>
      <c r="C61" s="24"/>
      <c r="D61" s="74"/>
      <c r="E61" s="24"/>
      <c r="F61" s="74"/>
    </row>
    <row r="62" spans="1:6" s="277" customFormat="1" ht="60">
      <c r="A62" s="276" t="s">
        <v>188</v>
      </c>
      <c r="B62" s="270">
        <f>B64+B65+B66+B67</f>
        <v>11.84</v>
      </c>
      <c r="C62" s="270">
        <f>C64+C65+C66+C67</f>
        <v>12.629999999999999</v>
      </c>
      <c r="D62" s="270">
        <f>D64+D65+D66+D67</f>
        <v>13.2</v>
      </c>
      <c r="E62" s="270">
        <f>E64+E65+E66+E67</f>
        <v>13.8</v>
      </c>
      <c r="F62" s="270">
        <f>F64+F65+F66+F67</f>
        <v>14.3</v>
      </c>
    </row>
    <row r="63" spans="1:6" ht="15">
      <c r="A63" s="94" t="s">
        <v>293</v>
      </c>
      <c r="B63" s="74"/>
      <c r="C63" s="24"/>
      <c r="D63" s="74"/>
      <c r="E63" s="24"/>
      <c r="F63" s="74"/>
    </row>
    <row r="64" spans="1:6" ht="15">
      <c r="A64" s="94" t="s">
        <v>189</v>
      </c>
      <c r="B64" s="74">
        <v>0.1</v>
      </c>
      <c r="C64" s="24">
        <v>0.1</v>
      </c>
      <c r="D64" s="74">
        <v>0.1</v>
      </c>
      <c r="E64" s="24">
        <v>0.1</v>
      </c>
      <c r="F64" s="74">
        <v>0.1</v>
      </c>
    </row>
    <row r="65" spans="1:6" ht="30">
      <c r="A65" s="94" t="s">
        <v>190</v>
      </c>
      <c r="B65" s="74">
        <v>7.84</v>
      </c>
      <c r="C65" s="24">
        <v>8.23</v>
      </c>
      <c r="D65" s="74">
        <v>8.5</v>
      </c>
      <c r="E65" s="24">
        <v>8.8</v>
      </c>
      <c r="F65" s="74">
        <v>9</v>
      </c>
    </row>
    <row r="66" spans="1:6" ht="15">
      <c r="A66" s="94" t="s">
        <v>191</v>
      </c>
      <c r="B66" s="74">
        <v>3.5</v>
      </c>
      <c r="C66" s="24">
        <v>3.6</v>
      </c>
      <c r="D66" s="74">
        <v>3.8</v>
      </c>
      <c r="E66" s="24">
        <v>4</v>
      </c>
      <c r="F66" s="74">
        <v>4.2</v>
      </c>
    </row>
    <row r="67" spans="1:6" ht="15">
      <c r="A67" s="94" t="s">
        <v>192</v>
      </c>
      <c r="B67" s="74">
        <v>0.4</v>
      </c>
      <c r="C67" s="24">
        <v>0.7</v>
      </c>
      <c r="D67" s="74">
        <v>0.8</v>
      </c>
      <c r="E67" s="24">
        <v>0.9</v>
      </c>
      <c r="F67" s="74">
        <v>1</v>
      </c>
    </row>
    <row r="68" spans="1:6" ht="15">
      <c r="A68" s="96" t="s">
        <v>193</v>
      </c>
      <c r="B68" s="74">
        <v>0.3</v>
      </c>
      <c r="C68" s="24">
        <v>0.3</v>
      </c>
      <c r="D68" s="74">
        <v>0.3</v>
      </c>
      <c r="E68" s="24">
        <v>0.3</v>
      </c>
      <c r="F68" s="74">
        <v>0.3</v>
      </c>
    </row>
    <row r="69" spans="1:6" ht="15">
      <c r="A69" s="94" t="s">
        <v>194</v>
      </c>
      <c r="B69" s="270">
        <f>B68+B62+B60+B59+B58+B55</f>
        <v>32.87</v>
      </c>
      <c r="C69" s="270">
        <f>C68+C62+C60+C59+C58+C55</f>
        <v>35.07</v>
      </c>
      <c r="D69" s="270">
        <f>D68+D62+D60+D59+D58+D55</f>
        <v>37.7</v>
      </c>
      <c r="E69" s="270">
        <f>E68+E62+E60+E59+E58+E55</f>
        <v>39</v>
      </c>
      <c r="F69" s="270">
        <f>F68+F62+F60+F59+F58+F55</f>
        <v>40.2</v>
      </c>
    </row>
    <row r="70" spans="1:6" ht="30.75" thickBot="1">
      <c r="A70" s="99" t="s">
        <v>195</v>
      </c>
      <c r="B70" s="275">
        <f>B44-B69</f>
        <v>0.578000000000003</v>
      </c>
      <c r="C70" s="275">
        <f>C44-C69</f>
        <v>-2.5700000000000003</v>
      </c>
      <c r="D70" s="275">
        <f>D44-D69</f>
        <v>-2.200000000000003</v>
      </c>
      <c r="E70" s="275">
        <f>E44-E69</f>
        <v>-2.299999999999997</v>
      </c>
      <c r="F70" s="275">
        <f>F44-F69</f>
        <v>-2.3000000000000043</v>
      </c>
    </row>
    <row r="71" ht="15">
      <c r="A71" s="3"/>
    </row>
    <row r="72" ht="15">
      <c r="A72" s="38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view="pageBreakPreview" zoomScale="80" zoomScaleNormal="75" zoomScaleSheetLayoutView="8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0" customWidth="1"/>
    <col min="2" max="2" width="12.375" style="28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46" t="s">
        <v>0</v>
      </c>
      <c r="B2" s="146" t="s">
        <v>289</v>
      </c>
      <c r="C2" s="217" t="s">
        <v>279</v>
      </c>
      <c r="D2" s="217" t="s">
        <v>280</v>
      </c>
      <c r="E2" s="297" t="s">
        <v>2</v>
      </c>
      <c r="F2" s="298"/>
      <c r="G2" s="299"/>
    </row>
    <row r="3" spans="1:7" ht="32.25" customHeight="1" thickBot="1">
      <c r="A3" s="207"/>
      <c r="B3" s="138" t="s">
        <v>245</v>
      </c>
      <c r="C3" s="149" t="s">
        <v>222</v>
      </c>
      <c r="D3" s="285" t="s">
        <v>271</v>
      </c>
      <c r="E3" s="288" t="s">
        <v>296</v>
      </c>
      <c r="F3" s="150" t="s">
        <v>297</v>
      </c>
      <c r="G3" s="288" t="s">
        <v>300</v>
      </c>
    </row>
    <row r="4" spans="1:7" ht="15">
      <c r="A4" s="208"/>
      <c r="B4" s="209"/>
      <c r="C4" s="210"/>
      <c r="D4" s="209"/>
      <c r="E4" s="210"/>
      <c r="F4" s="289"/>
      <c r="G4" s="210"/>
    </row>
    <row r="5" spans="1:7" ht="15.75">
      <c r="A5" s="211" t="s">
        <v>122</v>
      </c>
      <c r="B5" s="209"/>
      <c r="C5" s="140"/>
      <c r="D5" s="168"/>
      <c r="E5" s="140"/>
      <c r="F5" s="168"/>
      <c r="G5" s="140"/>
    </row>
    <row r="6" spans="1:7" ht="30">
      <c r="A6" s="199" t="s">
        <v>221</v>
      </c>
      <c r="B6" s="162" t="s">
        <v>219</v>
      </c>
      <c r="C6" s="163">
        <v>898</v>
      </c>
      <c r="D6" s="172">
        <v>919</v>
      </c>
      <c r="E6" s="163">
        <v>925</v>
      </c>
      <c r="F6" s="172">
        <v>930</v>
      </c>
      <c r="G6" s="163">
        <v>940</v>
      </c>
    </row>
    <row r="7" spans="1:7" ht="45">
      <c r="A7" s="212" t="s">
        <v>294</v>
      </c>
      <c r="B7" s="162" t="s">
        <v>219</v>
      </c>
      <c r="C7" s="143">
        <f>SUM(C9:C15)</f>
        <v>459</v>
      </c>
      <c r="D7" s="286">
        <f>SUM(D9:D15)</f>
        <v>482</v>
      </c>
      <c r="E7" s="143">
        <f>SUM(E9:E15)</f>
        <v>530</v>
      </c>
      <c r="F7" s="174">
        <f>SUM(F9:F15)</f>
        <v>531</v>
      </c>
      <c r="G7" s="143">
        <f>SUM(G9:G15)</f>
        <v>531</v>
      </c>
    </row>
    <row r="8" spans="1:7" ht="30">
      <c r="A8" s="161" t="s">
        <v>113</v>
      </c>
      <c r="B8" s="162"/>
      <c r="C8" s="163"/>
      <c r="D8" s="172"/>
      <c r="E8" s="163"/>
      <c r="F8" s="172"/>
      <c r="G8" s="163"/>
    </row>
    <row r="9" spans="1:7" ht="15.75">
      <c r="A9" s="213" t="s">
        <v>309</v>
      </c>
      <c r="B9" s="162" t="s">
        <v>219</v>
      </c>
      <c r="C9" s="163">
        <v>100</v>
      </c>
      <c r="D9" s="172">
        <v>81</v>
      </c>
      <c r="E9" s="163">
        <v>105</v>
      </c>
      <c r="F9" s="172">
        <v>106</v>
      </c>
      <c r="G9" s="163">
        <v>106</v>
      </c>
    </row>
    <row r="10" spans="1:7" ht="15.75">
      <c r="A10" s="213" t="s">
        <v>310</v>
      </c>
      <c r="B10" s="162" t="s">
        <v>219</v>
      </c>
      <c r="C10" s="163">
        <v>107</v>
      </c>
      <c r="D10" s="172">
        <v>118</v>
      </c>
      <c r="E10" s="163">
        <v>130</v>
      </c>
      <c r="F10" s="172">
        <v>130</v>
      </c>
      <c r="G10" s="163">
        <v>130</v>
      </c>
    </row>
    <row r="11" spans="1:7" ht="15.75">
      <c r="A11" s="213" t="s">
        <v>311</v>
      </c>
      <c r="B11" s="162" t="s">
        <v>219</v>
      </c>
      <c r="C11" s="163">
        <v>11</v>
      </c>
      <c r="D11" s="172">
        <v>15</v>
      </c>
      <c r="E11" s="163">
        <v>20</v>
      </c>
      <c r="F11" s="172">
        <v>20</v>
      </c>
      <c r="G11" s="163">
        <v>20</v>
      </c>
    </row>
    <row r="12" spans="1:7" ht="15.75">
      <c r="A12" s="213" t="s">
        <v>312</v>
      </c>
      <c r="B12" s="162" t="s">
        <v>219</v>
      </c>
      <c r="C12" s="163">
        <v>132</v>
      </c>
      <c r="D12" s="172">
        <v>133</v>
      </c>
      <c r="E12" s="163">
        <v>135</v>
      </c>
      <c r="F12" s="172">
        <v>135</v>
      </c>
      <c r="G12" s="163">
        <v>135</v>
      </c>
    </row>
    <row r="13" spans="1:7" ht="15.75">
      <c r="A13" s="213" t="s">
        <v>313</v>
      </c>
      <c r="B13" s="162" t="s">
        <v>219</v>
      </c>
      <c r="C13" s="163">
        <v>13</v>
      </c>
      <c r="D13" s="172">
        <v>15</v>
      </c>
      <c r="E13" s="163">
        <v>15</v>
      </c>
      <c r="F13" s="172">
        <v>15</v>
      </c>
      <c r="G13" s="163">
        <v>15</v>
      </c>
    </row>
    <row r="14" spans="1:7" ht="15.75">
      <c r="A14" s="213" t="s">
        <v>314</v>
      </c>
      <c r="B14" s="162" t="s">
        <v>219</v>
      </c>
      <c r="C14" s="163">
        <v>73</v>
      </c>
      <c r="D14" s="172">
        <v>77</v>
      </c>
      <c r="E14" s="163">
        <v>80</v>
      </c>
      <c r="F14" s="172">
        <v>80</v>
      </c>
      <c r="G14" s="163">
        <v>80</v>
      </c>
    </row>
    <row r="15" spans="1:7" ht="30.75">
      <c r="A15" s="213" t="s">
        <v>315</v>
      </c>
      <c r="B15" s="162" t="s">
        <v>219</v>
      </c>
      <c r="C15" s="163">
        <v>23</v>
      </c>
      <c r="D15" s="172">
        <v>43</v>
      </c>
      <c r="E15" s="163">
        <v>45</v>
      </c>
      <c r="F15" s="172">
        <v>45</v>
      </c>
      <c r="G15" s="163">
        <v>45</v>
      </c>
    </row>
    <row r="16" spans="1:7" ht="15.75">
      <c r="A16" s="213" t="s">
        <v>131</v>
      </c>
      <c r="B16" s="162"/>
      <c r="C16" s="163"/>
      <c r="D16" s="172"/>
      <c r="E16" s="163"/>
      <c r="F16" s="172"/>
      <c r="G16" s="163"/>
    </row>
    <row r="17" spans="1:7" ht="15.75">
      <c r="A17" s="213" t="s">
        <v>131</v>
      </c>
      <c r="B17" s="162"/>
      <c r="C17" s="163"/>
      <c r="D17" s="172"/>
      <c r="E17" s="163"/>
      <c r="F17" s="172"/>
      <c r="G17" s="163"/>
    </row>
    <row r="18" spans="1:7" ht="36.75" customHeight="1">
      <c r="A18" s="164" t="s">
        <v>243</v>
      </c>
      <c r="B18" s="162" t="s">
        <v>4</v>
      </c>
      <c r="C18" s="188">
        <v>0.53</v>
      </c>
      <c r="D18" s="281">
        <f>C18*1.016</f>
        <v>0.5384800000000001</v>
      </c>
      <c r="E18" s="282">
        <f>D18*1.10162</f>
        <v>0.5932003376000001</v>
      </c>
      <c r="F18" s="281">
        <f>E18*0.09682</f>
        <v>0.057433656686432015</v>
      </c>
      <c r="G18" s="282">
        <f>F18*0.98367</f>
        <v>0.056495765072742586</v>
      </c>
    </row>
    <row r="19" spans="1:7" ht="60">
      <c r="A19" s="164" t="s">
        <v>213</v>
      </c>
      <c r="B19" s="162" t="s">
        <v>219</v>
      </c>
      <c r="C19" s="188"/>
      <c r="D19" s="281"/>
      <c r="E19" s="282"/>
      <c r="F19" s="281"/>
      <c r="G19" s="282"/>
    </row>
    <row r="20" spans="1:7" ht="60">
      <c r="A20" s="163" t="s">
        <v>211</v>
      </c>
      <c r="B20" s="162" t="s">
        <v>219</v>
      </c>
      <c r="C20" s="188">
        <v>18</v>
      </c>
      <c r="D20" s="283">
        <f>C20*1.016</f>
        <v>18.288</v>
      </c>
      <c r="E20" s="284">
        <f>D20*1.10162</f>
        <v>20.146426560000002</v>
      </c>
      <c r="F20" s="283">
        <v>3</v>
      </c>
      <c r="G20" s="284">
        <v>3</v>
      </c>
    </row>
    <row r="21" spans="1:7" ht="45">
      <c r="A21" s="163" t="s">
        <v>244</v>
      </c>
      <c r="B21" s="162" t="s">
        <v>217</v>
      </c>
      <c r="C21" s="188">
        <v>2</v>
      </c>
      <c r="D21" s="185"/>
      <c r="E21" s="188"/>
      <c r="F21" s="185"/>
      <c r="G21" s="188"/>
    </row>
    <row r="22" spans="1:7" ht="21" customHeight="1">
      <c r="A22" s="163" t="s">
        <v>224</v>
      </c>
      <c r="B22" s="162" t="s">
        <v>123</v>
      </c>
      <c r="C22" s="188"/>
      <c r="D22" s="185"/>
      <c r="E22" s="188"/>
      <c r="F22" s="185"/>
      <c r="G22" s="188"/>
    </row>
    <row r="23" spans="1:7" ht="18.75" customHeight="1">
      <c r="A23" s="163" t="s">
        <v>225</v>
      </c>
      <c r="B23" s="162"/>
      <c r="C23" s="188"/>
      <c r="D23" s="185"/>
      <c r="E23" s="188"/>
      <c r="F23" s="185"/>
      <c r="G23" s="188"/>
    </row>
    <row r="24" spans="1:7" ht="19.5" customHeight="1">
      <c r="A24" s="163" t="s">
        <v>124</v>
      </c>
      <c r="B24" s="162" t="s">
        <v>123</v>
      </c>
      <c r="C24" s="188"/>
      <c r="D24" s="185"/>
      <c r="E24" s="188"/>
      <c r="F24" s="185"/>
      <c r="G24" s="188"/>
    </row>
    <row r="25" spans="1:7" ht="18" customHeight="1">
      <c r="A25" s="163" t="s">
        <v>5</v>
      </c>
      <c r="B25" s="162" t="s">
        <v>123</v>
      </c>
      <c r="C25" s="188"/>
      <c r="D25" s="185"/>
      <c r="E25" s="188"/>
      <c r="F25" s="185"/>
      <c r="G25" s="188"/>
    </row>
    <row r="26" spans="1:7" ht="15">
      <c r="A26" s="163"/>
      <c r="B26" s="162"/>
      <c r="C26" s="188"/>
      <c r="D26" s="185"/>
      <c r="E26" s="188"/>
      <c r="F26" s="185"/>
      <c r="G26" s="188"/>
    </row>
    <row r="27" spans="1:7" ht="30">
      <c r="A27" s="163" t="s">
        <v>125</v>
      </c>
      <c r="B27" s="214" t="s">
        <v>223</v>
      </c>
      <c r="C27" s="188">
        <v>118.7</v>
      </c>
      <c r="D27" s="281">
        <f>D29*D7*12/1000000</f>
        <v>126.415104</v>
      </c>
      <c r="E27" s="282">
        <f>E29*E7*12/1000000</f>
        <v>141.64992</v>
      </c>
      <c r="F27" s="281">
        <f>F29*F7*12/1000000</f>
        <v>146.033496</v>
      </c>
      <c r="G27" s="282">
        <f>G29*G7*12/1000000</f>
        <v>151.730064</v>
      </c>
    </row>
    <row r="28" spans="1:7" ht="30" customHeight="1">
      <c r="A28" s="163" t="s">
        <v>126</v>
      </c>
      <c r="B28" s="214" t="s">
        <v>223</v>
      </c>
      <c r="C28" s="188"/>
      <c r="D28" s="185"/>
      <c r="E28" s="188"/>
      <c r="F28" s="185"/>
      <c r="G28" s="188"/>
    </row>
    <row r="29" spans="1:7" ht="49.5" customHeight="1" thickBot="1">
      <c r="A29" s="216" t="s">
        <v>277</v>
      </c>
      <c r="B29" s="191" t="s">
        <v>130</v>
      </c>
      <c r="C29" s="215">
        <v>21555</v>
      </c>
      <c r="D29" s="287">
        <v>21856</v>
      </c>
      <c r="E29" s="215">
        <v>22272</v>
      </c>
      <c r="F29" s="290">
        <v>22918</v>
      </c>
      <c r="G29" s="215">
        <v>23812</v>
      </c>
    </row>
    <row r="30" spans="1:2" ht="15">
      <c r="A30" s="3"/>
      <c r="B30" s="6"/>
    </row>
    <row r="31" spans="1:2" ht="15.75">
      <c r="A31" s="27"/>
      <c r="B31" s="6"/>
    </row>
    <row r="32" spans="1:2" ht="15">
      <c r="A32" s="3"/>
      <c r="B32" s="6"/>
    </row>
    <row r="33" spans="1:2" ht="15">
      <c r="A33" s="8"/>
      <c r="B33" s="6"/>
    </row>
    <row r="34" spans="1:2" ht="15">
      <c r="A34" s="8"/>
      <c r="B34" s="6"/>
    </row>
    <row r="35" ht="15">
      <c r="B35" s="6"/>
    </row>
    <row r="36" spans="1:2" ht="15">
      <c r="A36" s="3"/>
      <c r="B36" s="6"/>
    </row>
    <row r="37" spans="1:2" ht="15">
      <c r="A37" s="3"/>
      <c r="B37" s="6"/>
    </row>
    <row r="38" spans="1:2" ht="15">
      <c r="A38" s="10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9"/>
      <c r="B45" s="6"/>
    </row>
    <row r="46" spans="1:2" ht="12.75">
      <c r="A46" s="1"/>
      <c r="B46" s="12"/>
    </row>
    <row r="47" spans="1:2" ht="15">
      <c r="A47" s="7"/>
      <c r="B47" s="6"/>
    </row>
    <row r="63" spans="1:2" ht="15">
      <c r="A63" s="3"/>
      <c r="B63" s="6"/>
    </row>
    <row r="64" spans="1:2" ht="15">
      <c r="A64" s="3"/>
      <c r="B64" s="6"/>
    </row>
    <row r="65" spans="1:2" ht="15">
      <c r="A65" s="1"/>
      <c r="B65" s="6"/>
    </row>
    <row r="66" spans="1:2" ht="15">
      <c r="A66" s="3"/>
      <c r="B66" s="6"/>
    </row>
    <row r="67" spans="1:2" ht="15">
      <c r="A67" s="3"/>
      <c r="B67" s="6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</sheetData>
  <sheetProtection/>
  <mergeCells count="1">
    <mergeCell ref="E2:G2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Черепанова Наталья Николаевна</cp:lastModifiedBy>
  <cp:lastPrinted>2014-12-01T06:52:57Z</cp:lastPrinted>
  <dcterms:created xsi:type="dcterms:W3CDTF">2002-05-08T07:52:30Z</dcterms:created>
  <dcterms:modified xsi:type="dcterms:W3CDTF">2014-12-01T06:53:07Z</dcterms:modified>
  <cp:category/>
  <cp:version/>
  <cp:contentType/>
  <cp:contentStatus/>
</cp:coreProperties>
</file>